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culence\Desktop\"/>
    </mc:Choice>
  </mc:AlternateContent>
  <bookViews>
    <workbookView xWindow="0" yWindow="0" windowWidth="21600" windowHeight="9285" tabRatio="625"/>
  </bookViews>
  <sheets>
    <sheet name="FINANCIJSKI PLAN ZA 2015.GODINU" sheetId="17" r:id="rId1"/>
    <sheet name="Sheet2" sheetId="20" r:id="rId2"/>
    <sheet name="Sheet1" sheetId="19" r:id="rId3"/>
  </sheets>
  <definedNames>
    <definedName name="_xlnm.Print_Titles" localSheetId="0">'FINANCIJSKI PLAN ZA 2015.GODINU'!$5:$6</definedName>
  </definedNames>
  <calcPr calcId="152511"/>
</workbook>
</file>

<file path=xl/calcChain.xml><?xml version="1.0" encoding="utf-8"?>
<calcChain xmlns="http://schemas.openxmlformats.org/spreadsheetml/2006/main">
  <c r="E60" i="17" l="1"/>
  <c r="F60" i="17"/>
  <c r="G60" i="17"/>
  <c r="G68" i="17"/>
  <c r="F68" i="17"/>
  <c r="E68" i="17"/>
  <c r="D68" i="17"/>
  <c r="D110" i="17"/>
  <c r="D109" i="17" s="1"/>
  <c r="H111" i="17"/>
  <c r="H110" i="17" s="1"/>
  <c r="H109" i="17" s="1"/>
  <c r="F90" i="17"/>
  <c r="E90" i="17"/>
  <c r="D90" i="17"/>
  <c r="G81" i="17"/>
  <c r="F81" i="17"/>
  <c r="E81" i="17"/>
  <c r="C56" i="17"/>
  <c r="C53" i="17"/>
  <c r="I53" i="17" s="1"/>
  <c r="J53" i="17" s="1"/>
  <c r="C49" i="17"/>
  <c r="C50" i="17"/>
  <c r="C51" i="17"/>
  <c r="C48" i="17"/>
  <c r="I44" i="17"/>
  <c r="J44" i="17" s="1"/>
  <c r="I42" i="17"/>
  <c r="J42" i="17" s="1"/>
  <c r="I32" i="17"/>
  <c r="J32" i="17" s="1"/>
  <c r="I30" i="17"/>
  <c r="J30" i="17" s="1"/>
  <c r="I29" i="17"/>
  <c r="J29" i="17" s="1"/>
  <c r="I27" i="17"/>
  <c r="J27" i="17" s="1"/>
  <c r="I103" i="17"/>
  <c r="J103" i="17" s="1"/>
  <c r="I105" i="17"/>
  <c r="J105" i="17" s="1"/>
  <c r="G111" i="17" l="1"/>
  <c r="C31" i="17"/>
  <c r="I31" i="17" s="1"/>
  <c r="J31" i="17" s="1"/>
  <c r="G26" i="17"/>
  <c r="G31" i="17"/>
  <c r="D47" i="17"/>
  <c r="D54" i="17"/>
  <c r="D52" i="17"/>
  <c r="D92" i="17"/>
  <c r="D97" i="17"/>
  <c r="C97" i="17" s="1"/>
  <c r="I97" i="17" s="1"/>
  <c r="J97" i="17" s="1"/>
  <c r="D86" i="17"/>
  <c r="D106" i="17"/>
  <c r="D100" i="17"/>
  <c r="D60" i="17"/>
  <c r="D72" i="17"/>
  <c r="D78" i="17"/>
  <c r="C78" i="17" s="1"/>
  <c r="I78" i="17" s="1"/>
  <c r="J78" i="17" s="1"/>
  <c r="D76" i="17"/>
  <c r="D66" i="17"/>
  <c r="D113" i="17"/>
  <c r="D115" i="17"/>
  <c r="D117" i="17"/>
  <c r="D123" i="17"/>
  <c r="D121" i="17" s="1"/>
  <c r="D26" i="17"/>
  <c r="D34" i="17"/>
  <c r="D33" i="17" s="1"/>
  <c r="D41" i="17"/>
  <c r="D43" i="17"/>
  <c r="D31" i="17"/>
  <c r="E66" i="17"/>
  <c r="E72" i="17"/>
  <c r="E76" i="17"/>
  <c r="E47" i="17"/>
  <c r="E52" i="17"/>
  <c r="E54" i="17"/>
  <c r="E86" i="17"/>
  <c r="E92" i="17"/>
  <c r="E97" i="17"/>
  <c r="E100" i="17"/>
  <c r="E104" i="17"/>
  <c r="E106" i="17"/>
  <c r="E113" i="17"/>
  <c r="E115" i="17"/>
  <c r="E119" i="17"/>
  <c r="E26" i="17"/>
  <c r="E34" i="17"/>
  <c r="E33" i="17" s="1"/>
  <c r="E41" i="17"/>
  <c r="E43" i="17"/>
  <c r="E31" i="17"/>
  <c r="E121" i="17"/>
  <c r="F66" i="17"/>
  <c r="F59" i="17" s="1"/>
  <c r="F72" i="17"/>
  <c r="F76" i="17"/>
  <c r="F47" i="17"/>
  <c r="F54" i="17"/>
  <c r="F86" i="17"/>
  <c r="F100" i="17"/>
  <c r="F104" i="17"/>
  <c r="F106" i="17"/>
  <c r="F113" i="17"/>
  <c r="F115" i="17"/>
  <c r="F119" i="17"/>
  <c r="F26" i="17"/>
  <c r="F41" i="17"/>
  <c r="F43" i="17"/>
  <c r="F31" i="17"/>
  <c r="F121" i="17"/>
  <c r="G47" i="17"/>
  <c r="G52" i="17"/>
  <c r="G54" i="17"/>
  <c r="G66" i="17"/>
  <c r="G72" i="17"/>
  <c r="G76" i="17"/>
  <c r="G86" i="17"/>
  <c r="G100" i="17"/>
  <c r="G113" i="17"/>
  <c r="G115" i="17"/>
  <c r="G119" i="17"/>
  <c r="G121" i="17"/>
  <c r="D28" i="17"/>
  <c r="E28" i="17"/>
  <c r="F28" i="17"/>
  <c r="I48" i="17"/>
  <c r="J48" i="17" s="1"/>
  <c r="I49" i="17"/>
  <c r="J49" i="17" s="1"/>
  <c r="I50" i="17"/>
  <c r="J50" i="17" s="1"/>
  <c r="I51" i="17"/>
  <c r="J51" i="17" s="1"/>
  <c r="I55" i="17"/>
  <c r="J55" i="17" s="1"/>
  <c r="I56" i="17"/>
  <c r="J56" i="17" s="1"/>
  <c r="I57" i="17"/>
  <c r="J57" i="17" s="1"/>
  <c r="I58" i="17"/>
  <c r="J58" i="17" s="1"/>
  <c r="C61" i="17"/>
  <c r="I61" i="17" s="1"/>
  <c r="J61" i="17" s="1"/>
  <c r="C62" i="17"/>
  <c r="I62" i="17" s="1"/>
  <c r="J62" i="17" s="1"/>
  <c r="C63" i="17"/>
  <c r="I63" i="17" s="1"/>
  <c r="J63" i="17" s="1"/>
  <c r="C64" i="17"/>
  <c r="I64" i="17" s="1"/>
  <c r="J64" i="17" s="1"/>
  <c r="C65" i="17"/>
  <c r="I65" i="17" s="1"/>
  <c r="J65" i="17" s="1"/>
  <c r="C67" i="17"/>
  <c r="I67" i="17" s="1"/>
  <c r="J67" i="17" s="1"/>
  <c r="I69" i="17"/>
  <c r="J69" i="17" s="1"/>
  <c r="I70" i="17"/>
  <c r="J70" i="17" s="1"/>
  <c r="I71" i="17"/>
  <c r="J71" i="17" s="1"/>
  <c r="C73" i="17"/>
  <c r="I73" i="17" s="1"/>
  <c r="J73" i="17" s="1"/>
  <c r="C74" i="17"/>
  <c r="I74" i="17" s="1"/>
  <c r="J74" i="17" s="1"/>
  <c r="C75" i="17"/>
  <c r="I75" i="17" s="1"/>
  <c r="J75" i="17" s="1"/>
  <c r="C77" i="17"/>
  <c r="I77" i="17" s="1"/>
  <c r="J77" i="17" s="1"/>
  <c r="C79" i="17"/>
  <c r="I79" i="17" s="1"/>
  <c r="J79" i="17" s="1"/>
  <c r="I82" i="17"/>
  <c r="J82" i="17" s="1"/>
  <c r="I83" i="17"/>
  <c r="J83" i="17" s="1"/>
  <c r="I84" i="17"/>
  <c r="J84" i="17" s="1"/>
  <c r="I85" i="17"/>
  <c r="J85" i="17" s="1"/>
  <c r="C87" i="17"/>
  <c r="I87" i="17" s="1"/>
  <c r="J87" i="17" s="1"/>
  <c r="C88" i="17"/>
  <c r="I88" i="17" s="1"/>
  <c r="J88" i="17" s="1"/>
  <c r="C89" i="17"/>
  <c r="I89" i="17" s="1"/>
  <c r="J89" i="17" s="1"/>
  <c r="C90" i="17"/>
  <c r="I90" i="17" s="1"/>
  <c r="J90" i="17" s="1"/>
  <c r="C91" i="17"/>
  <c r="I91" i="17" s="1"/>
  <c r="J91" i="17" s="1"/>
  <c r="C93" i="17"/>
  <c r="I93" i="17" s="1"/>
  <c r="J93" i="17" s="1"/>
  <c r="C94" i="17"/>
  <c r="I94" i="17" s="1"/>
  <c r="J94" i="17" s="1"/>
  <c r="C95" i="17"/>
  <c r="I95" i="17" s="1"/>
  <c r="J95" i="17" s="1"/>
  <c r="C96" i="17"/>
  <c r="I96" i="17" s="1"/>
  <c r="J96" i="17" s="1"/>
  <c r="C98" i="17"/>
  <c r="I98" i="17" s="1"/>
  <c r="J98" i="17" s="1"/>
  <c r="C99" i="17"/>
  <c r="I99" i="17" s="1"/>
  <c r="J99" i="17" s="1"/>
  <c r="C101" i="17"/>
  <c r="I101" i="17" s="1"/>
  <c r="J101" i="17" s="1"/>
  <c r="C102" i="17"/>
  <c r="I102" i="17" s="1"/>
  <c r="J102" i="17" s="1"/>
  <c r="C107" i="17"/>
  <c r="I107" i="17" s="1"/>
  <c r="J107" i="17" s="1"/>
  <c r="C108" i="17"/>
  <c r="I108" i="17" s="1"/>
  <c r="J108" i="17" s="1"/>
  <c r="C113" i="17"/>
  <c r="I113" i="17" s="1"/>
  <c r="J113" i="17" s="1"/>
  <c r="C114" i="17"/>
  <c r="I114" i="17" s="1"/>
  <c r="J114" i="17" s="1"/>
  <c r="C116" i="17"/>
  <c r="I116" i="17" s="1"/>
  <c r="J116" i="17" s="1"/>
  <c r="C117" i="17"/>
  <c r="I117" i="17" s="1"/>
  <c r="J117" i="17" s="1"/>
  <c r="C118" i="17"/>
  <c r="I118" i="17" s="1"/>
  <c r="J118" i="17" s="1"/>
  <c r="I120" i="17"/>
  <c r="J120" i="17" s="1"/>
  <c r="D122" i="17"/>
  <c r="E122" i="17"/>
  <c r="F122" i="17"/>
  <c r="G122" i="17"/>
  <c r="I123" i="17"/>
  <c r="J123" i="17" s="1"/>
  <c r="I124" i="17"/>
  <c r="J124" i="17" s="1"/>
  <c r="K31" i="17"/>
  <c r="K34" i="17"/>
  <c r="K33" i="17" s="1"/>
  <c r="K41" i="17"/>
  <c r="K43" i="17"/>
  <c r="K47" i="17"/>
  <c r="K52" i="17"/>
  <c r="K68" i="17"/>
  <c r="K72" i="17"/>
  <c r="K90" i="17"/>
  <c r="K92" i="17"/>
  <c r="K97" i="17"/>
  <c r="K100" i="17"/>
  <c r="K104" i="17"/>
  <c r="K106" i="17"/>
  <c r="K113" i="17"/>
  <c r="K115" i="17"/>
  <c r="K119" i="17"/>
  <c r="L31" i="17"/>
  <c r="L34" i="17"/>
  <c r="L33" i="17" s="1"/>
  <c r="L41" i="17"/>
  <c r="L43" i="17"/>
  <c r="L47" i="17"/>
  <c r="L52" i="17"/>
  <c r="L68" i="17"/>
  <c r="L72" i="17"/>
  <c r="L90" i="17"/>
  <c r="L92" i="17"/>
  <c r="L97" i="17"/>
  <c r="L100" i="17"/>
  <c r="L104" i="17"/>
  <c r="L106" i="17"/>
  <c r="L113" i="17"/>
  <c r="L115" i="17"/>
  <c r="L119" i="17"/>
  <c r="K125" i="17"/>
  <c r="L125" i="17"/>
  <c r="G59" i="17" l="1"/>
  <c r="I43" i="17"/>
  <c r="J43" i="17" s="1"/>
  <c r="C86" i="17"/>
  <c r="I86" i="17" s="1"/>
  <c r="J86" i="17" s="1"/>
  <c r="E59" i="17"/>
  <c r="D59" i="17"/>
  <c r="C54" i="17"/>
  <c r="I54" i="17" s="1"/>
  <c r="J54" i="17" s="1"/>
  <c r="I41" i="17"/>
  <c r="J41" i="17" s="1"/>
  <c r="D40" i="17"/>
  <c r="C121" i="17"/>
  <c r="I121" i="17" s="1"/>
  <c r="J121" i="17" s="1"/>
  <c r="C60" i="17"/>
  <c r="G110" i="17"/>
  <c r="G109" i="17" s="1"/>
  <c r="F111" i="17"/>
  <c r="E40" i="17"/>
  <c r="E25" i="17" s="1"/>
  <c r="E24" i="17" s="1"/>
  <c r="L46" i="17"/>
  <c r="K112" i="17"/>
  <c r="C26" i="17"/>
  <c r="I26" i="17" s="1"/>
  <c r="J26" i="17" s="1"/>
  <c r="I28" i="17"/>
  <c r="J28" i="17" s="1"/>
  <c r="C68" i="17"/>
  <c r="I68" i="17" s="1"/>
  <c r="J68" i="17" s="1"/>
  <c r="I81" i="17"/>
  <c r="J81" i="17" s="1"/>
  <c r="C106" i="17"/>
  <c r="I106" i="17" s="1"/>
  <c r="J106" i="17" s="1"/>
  <c r="G25" i="17"/>
  <c r="G24" i="17" s="1"/>
  <c r="D112" i="17"/>
  <c r="C92" i="17"/>
  <c r="I92" i="17" s="1"/>
  <c r="J92" i="17" s="1"/>
  <c r="K46" i="17"/>
  <c r="G112" i="17"/>
  <c r="C76" i="17"/>
  <c r="I76" i="17" s="1"/>
  <c r="J76" i="17" s="1"/>
  <c r="G46" i="17"/>
  <c r="F40" i="17"/>
  <c r="F39" i="17" s="1"/>
  <c r="E80" i="17"/>
  <c r="C72" i="17"/>
  <c r="I72" i="17" s="1"/>
  <c r="J72" i="17" s="1"/>
  <c r="I60" i="17"/>
  <c r="J60" i="17" s="1"/>
  <c r="C100" i="17"/>
  <c r="I100" i="17" s="1"/>
  <c r="J100" i="17" s="1"/>
  <c r="I104" i="17"/>
  <c r="J104" i="17" s="1"/>
  <c r="C52" i="17"/>
  <c r="I52" i="17" s="1"/>
  <c r="J52" i="17" s="1"/>
  <c r="E112" i="17"/>
  <c r="C115" i="17"/>
  <c r="I115" i="17" s="1"/>
  <c r="J115" i="17" s="1"/>
  <c r="D80" i="17"/>
  <c r="C47" i="17"/>
  <c r="I47" i="17" s="1"/>
  <c r="J47" i="17" s="1"/>
  <c r="F46" i="17"/>
  <c r="L80" i="17"/>
  <c r="F80" i="17"/>
  <c r="E46" i="17"/>
  <c r="E45" i="17" s="1"/>
  <c r="L112" i="17"/>
  <c r="L59" i="17"/>
  <c r="L45" i="17" s="1"/>
  <c r="L24" i="17" s="1"/>
  <c r="K80" i="17"/>
  <c r="K59" i="17"/>
  <c r="C122" i="17"/>
  <c r="I122" i="17" s="1"/>
  <c r="J122" i="17" s="1"/>
  <c r="I119" i="17"/>
  <c r="J119" i="17" s="1"/>
  <c r="C66" i="17"/>
  <c r="I66" i="17" s="1"/>
  <c r="J66" i="17" s="1"/>
  <c r="G80" i="17"/>
  <c r="G45" i="17" s="1"/>
  <c r="F112" i="17"/>
  <c r="D46" i="17"/>
  <c r="L25" i="17"/>
  <c r="K25" i="17"/>
  <c r="D25" i="17"/>
  <c r="I40" i="17" l="1"/>
  <c r="J40" i="17" s="1"/>
  <c r="F110" i="17"/>
  <c r="F109" i="17" s="1"/>
  <c r="E111" i="17"/>
  <c r="E23" i="17"/>
  <c r="B11" i="17" s="1"/>
  <c r="F38" i="17"/>
  <c r="C39" i="17"/>
  <c r="I39" i="17" s="1"/>
  <c r="J39" i="17" s="1"/>
  <c r="C59" i="17"/>
  <c r="I59" i="17" s="1"/>
  <c r="J59" i="17" s="1"/>
  <c r="C112" i="17"/>
  <c r="I112" i="17" s="1"/>
  <c r="J112" i="17" s="1"/>
  <c r="G23" i="17"/>
  <c r="G125" i="17" s="1"/>
  <c r="G126" i="17" s="1"/>
  <c r="B13" i="17" s="1"/>
  <c r="K45" i="17"/>
  <c r="K24" i="17" s="1"/>
  <c r="I80" i="17"/>
  <c r="J80" i="17" s="1"/>
  <c r="C46" i="17"/>
  <c r="I46" i="17" s="1"/>
  <c r="J46" i="17" s="1"/>
  <c r="D24" i="17"/>
  <c r="C45" i="17" l="1"/>
  <c r="I45" i="17" s="1"/>
  <c r="J45" i="17" s="1"/>
  <c r="E125" i="17"/>
  <c r="E126" i="17" s="1"/>
  <c r="E110" i="17"/>
  <c r="E109" i="17" s="1"/>
  <c r="C111" i="17"/>
  <c r="C110" i="17" s="1"/>
  <c r="C109" i="17" s="1"/>
  <c r="F37" i="17"/>
  <c r="C38" i="17"/>
  <c r="I38" i="17" s="1"/>
  <c r="J38" i="17" s="1"/>
  <c r="C37" i="17" l="1"/>
  <c r="I37" i="17" s="1"/>
  <c r="J37" i="17" s="1"/>
  <c r="F36" i="17"/>
  <c r="D125" i="17"/>
  <c r="D126" i="17" s="1"/>
  <c r="B10" i="17" s="1"/>
  <c r="F35" i="17" l="1"/>
  <c r="C36" i="17"/>
  <c r="I36" i="17" s="1"/>
  <c r="J36" i="17" s="1"/>
  <c r="F34" i="17" l="1"/>
  <c r="I35" i="17"/>
  <c r="J35" i="17" s="1"/>
  <c r="F33" i="17" l="1"/>
  <c r="I34" i="17"/>
  <c r="J34" i="17" s="1"/>
  <c r="I33" i="17" l="1"/>
  <c r="J33" i="17" s="1"/>
  <c r="F25" i="17"/>
  <c r="C25" i="17" l="1"/>
  <c r="I25" i="17" s="1"/>
  <c r="J25" i="17" s="1"/>
  <c r="F24" i="17"/>
  <c r="C24" i="17" l="1"/>
  <c r="I24" i="17" s="1"/>
  <c r="J24" i="17" s="1"/>
  <c r="C23" i="17" l="1"/>
  <c r="F125" i="17"/>
  <c r="F126" i="17" s="1"/>
  <c r="B12" i="17"/>
  <c r="B15" i="17" s="1"/>
  <c r="I23" i="17" l="1"/>
  <c r="J23" i="17" s="1"/>
  <c r="C125" i="17"/>
  <c r="I125" i="17" l="1"/>
  <c r="J125" i="17" s="1"/>
  <c r="C126" i="17"/>
  <c r="I126" i="17" s="1"/>
  <c r="J126" i="17" l="1"/>
  <c r="D15" i="17" s="1"/>
  <c r="C15" i="17"/>
</calcChain>
</file>

<file path=xl/sharedStrings.xml><?xml version="1.0" encoding="utf-8"?>
<sst xmlns="http://schemas.openxmlformats.org/spreadsheetml/2006/main" count="138" uniqueCount="129">
  <si>
    <t>u kunama</t>
  </si>
  <si>
    <t>Opći prihodi i primici</t>
  </si>
  <si>
    <t>Vlastiti prihodi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</si>
  <si>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</si>
  <si>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</si>
  <si>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</si>
  <si>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</si>
  <si>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</si>
  <si>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Ukupno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</si>
  <si>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</si>
  <si>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</si>
  <si>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</si>
  <si>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</si>
  <si>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</si>
  <si>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</si>
  <si>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</si>
  <si>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</si>
  <si>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</si>
  <si>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</si>
  <si>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</si>
  <si>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</si>
  <si>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</si>
  <si>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</si>
  <si>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</si>
  <si>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</si>
  <si>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</si>
  <si>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</si>
  <si>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Darovi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</si>
  <si>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</si>
  <si>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</si>
  <si>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</si>
  <si>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</si>
  <si>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</si>
  <si>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</si>
  <si>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</si>
  <si>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</si>
  <si>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</si>
  <si>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</si>
  <si>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</si>
  <si>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</si>
  <si>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</si>
  <si>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</si>
  <si>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</si>
  <si>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</si>
  <si>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</si>
  <si>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</si>
  <si>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</si>
  <si>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</si>
  <si>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</si>
  <si>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</si>
  <si>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</si>
  <si>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</si>
  <si>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</si>
  <si>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</si>
  <si>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</si>
  <si>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</si>
  <si>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</si>
  <si>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</si>
  <si>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</si>
  <si>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</si>
  <si>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</si>
  <si>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</si>
  <si>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</si>
  <si>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</si>
  <si>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</si>
  <si>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</si>
  <si>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</si>
  <si>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</si>
  <si>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</si>
  <si>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</si>
  <si>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Film i izrada fotografija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</si>
  <si>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</si>
  <si>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</si>
  <si>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</si>
  <si>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</si>
  <si>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</si>
  <si>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</si>
  <si>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</si>
  <si>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</si>
  <si>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</si>
  <si>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</si>
  <si>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</si>
  <si>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</si>
  <si>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</si>
  <si>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Ostli nenavedeni rashodi za zaposlene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</si>
  <si>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</si>
  <si>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</si>
  <si>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</si>
  <si>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</si>
  <si>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</si>
  <si>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</si>
  <si>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</si>
  <si>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</si>
  <si>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</si>
  <si>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</si>
  <si>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</si>
  <si>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</si>
  <si>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</si>
  <si>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</si>
  <si>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</si>
  <si>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</si>
  <si>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Mate.i dije.za tek.i investi.održavanje-p.s.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</si>
  <si>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</si>
  <si>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</si>
  <si>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</si>
  <si>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</si>
  <si>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</si>
  <si>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</si>
  <si>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</si>
  <si>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 xml:space="preserve">Sufinanciranje </t>
  </si>
  <si>
    <t>PRIHODI OD ŽUPANIJE</t>
  </si>
  <si>
    <t>PRIHODI  OD MINISTARSTVA ZNANOSTI</t>
  </si>
  <si>
    <t>DONACIJE</t>
  </si>
  <si>
    <t>Predsjednica Školskog odbora:</t>
  </si>
  <si>
    <t>Ostale intelektualne usluge</t>
  </si>
  <si>
    <t>Naknade troškova osoba izvan radnog odnosa</t>
  </si>
  <si>
    <t>Naknade troškova službenog puta</t>
  </si>
  <si>
    <t xml:space="preserve"> Procjena 2017.</t>
  </si>
  <si>
    <t>Procjena 2017.g.</t>
  </si>
  <si>
    <t>Plan 2016. GODINA.</t>
  </si>
  <si>
    <t>Procjena 2018.g.</t>
  </si>
  <si>
    <t>Plan 2016.</t>
  </si>
  <si>
    <t xml:space="preserve"> Procjena 2018.</t>
  </si>
  <si>
    <t xml:space="preserve"> Financijski plan - Plan rashoda i izdataka za 2016.godinu</t>
  </si>
  <si>
    <t>OSNOVNA ŠKOLA BLAGE ZADRE VUKOVAR, Marka Marulića 2</t>
  </si>
  <si>
    <t>Jasminka Kosor</t>
  </si>
  <si>
    <t>Klasa:602-02-15/01-150</t>
  </si>
  <si>
    <t>Urbroj: 2188-107-15/02-01</t>
  </si>
  <si>
    <t>U Vukovaru, 21.12.2015.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</si>
</sst>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13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3" fontId="3" fillId="0" borderId="2" xfId="0" quotePrefix="1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2" xfId="0" applyNumberFormat="1" applyFont="1" applyBorder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/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164" fontId="8" fillId="0" borderId="6" xfId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10" fillId="0" borderId="8" xfId="1" applyNumberFormat="1" applyFont="1" applyBorder="1"/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8" fillId="0" borderId="14" xfId="0" applyNumberFormat="1" applyFont="1" applyBorder="1" applyAlignment="1">
      <alignment horizontal="center"/>
    </xf>
    <xf numFmtId="3" fontId="7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9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7" fillId="0" borderId="15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3" fontId="7" fillId="0" borderId="20" xfId="0" applyNumberFormat="1" applyFont="1" applyBorder="1" applyAlignment="1">
      <alignment horizontal="right" wrapText="1"/>
    </xf>
    <xf numFmtId="3" fontId="7" fillId="0" borderId="21" xfId="0" applyNumberFormat="1" applyFont="1" applyBorder="1"/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3" fontId="7" fillId="0" borderId="23" xfId="0" applyNumberFormat="1" applyFont="1" applyBorder="1" applyAlignment="1">
      <alignment horizontal="right" wrapText="1"/>
    </xf>
    <xf numFmtId="3" fontId="3" fillId="0" borderId="24" xfId="0" quotePrefix="1" applyNumberFormat="1" applyFont="1" applyFill="1" applyBorder="1" applyAlignment="1">
      <alignment horizontal="center" vertical="center" wrapText="1"/>
    </xf>
    <xf numFmtId="0" fontId="3" fillId="0" borderId="25" xfId="0" quotePrefix="1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right" wrapText="1"/>
    </xf>
    <xf numFmtId="0" fontId="8" fillId="0" borderId="29" xfId="0" applyNumberFormat="1" applyFont="1" applyBorder="1" applyAlignment="1">
      <alignment horizontal="left"/>
    </xf>
    <xf numFmtId="0" fontId="8" fillId="0" borderId="30" xfId="0" applyNumberFormat="1" applyFont="1" applyBorder="1"/>
    <xf numFmtId="3" fontId="11" fillId="0" borderId="30" xfId="0" applyNumberFormat="1" applyFont="1" applyBorder="1" applyAlignment="1">
      <alignment horizontal="right" wrapText="1"/>
    </xf>
    <xf numFmtId="3" fontId="8" fillId="0" borderId="30" xfId="0" applyNumberFormat="1" applyFont="1" applyBorder="1"/>
    <xf numFmtId="3" fontId="7" fillId="0" borderId="27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3" fontId="7" fillId="0" borderId="18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Obično_List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1"/>
  <sheetViews>
    <sheetView tabSelected="1" topLeftCell="A124" workbookViewId="0">
      <selection activeCell="A130" sqref="A130"/>
    </sheetView>
  </sheetViews>
  <sheetFormatPr defaultColWidth="9.140625" defaultRowHeight="15.75" x14ac:dyDescent="0.25"/>
  <cols>
    <col min="1" max="1" width="21.28515625" style="15" customWidth="1"/>
    <col min="2" max="2" width="38.7109375" style="16" customWidth="1"/>
    <col min="3" max="3" width="20.7109375" style="2" customWidth="1"/>
    <col min="4" max="4" width="20.7109375" style="3" customWidth="1"/>
    <col min="5" max="7" width="20.7109375" style="2" customWidth="1"/>
    <col min="8" max="10" width="15.7109375" style="2" customWidth="1"/>
    <col min="11" max="11" width="16.7109375" style="2" hidden="1" customWidth="1"/>
    <col min="12" max="12" width="16.42578125" style="2" hidden="1" customWidth="1"/>
    <col min="13" max="13" width="10.42578125" style="2" customWidth="1"/>
    <col min="14" max="16384" width="9.140625" style="2"/>
  </cols>
  <sheetData>
    <row r="3" spans="1:13" ht="24.75" customHeight="1" x14ac:dyDescent="0.3">
      <c r="A3" s="111" t="s">
        <v>123</v>
      </c>
      <c r="B3" s="112"/>
      <c r="C3" s="112"/>
      <c r="D3" s="112"/>
      <c r="E3" s="112"/>
      <c r="F3" s="112"/>
      <c r="G3" s="112"/>
      <c r="H3" s="90"/>
      <c r="I3" s="17" t="s">
        <v>15</v>
      </c>
      <c r="K3" s="1"/>
      <c r="L3" s="1"/>
      <c r="M3" s="1"/>
    </row>
    <row r="4" spans="1:13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x14ac:dyDescent="0.35">
      <c r="A5" s="83" t="s">
        <v>3</v>
      </c>
      <c r="B5" s="84" t="s">
        <v>124</v>
      </c>
      <c r="C5" s="85"/>
      <c r="D5" s="24"/>
      <c r="E5" s="19"/>
    </row>
    <row r="6" spans="1:13" ht="15" customHeight="1" x14ac:dyDescent="0.25">
      <c r="A6" s="25" t="s">
        <v>4</v>
      </c>
      <c r="B6" s="22"/>
      <c r="C6" s="22"/>
      <c r="D6" s="26"/>
      <c r="E6" s="22"/>
    </row>
    <row r="7" spans="1:13" ht="16.5" customHeight="1" x14ac:dyDescent="0.25">
      <c r="A7" s="27"/>
      <c r="B7" s="22"/>
      <c r="C7" s="22"/>
      <c r="D7" s="26"/>
      <c r="E7" s="22"/>
    </row>
    <row r="8" spans="1:13" ht="38.25" customHeight="1" thickBot="1" x14ac:dyDescent="0.3">
      <c r="A8" s="87" t="s">
        <v>5</v>
      </c>
      <c r="B8" s="28" t="s">
        <v>119</v>
      </c>
      <c r="C8" s="29" t="s">
        <v>118</v>
      </c>
      <c r="D8" s="29" t="s">
        <v>120</v>
      </c>
      <c r="E8" s="22"/>
      <c r="F8" s="4"/>
    </row>
    <row r="9" spans="1:13" ht="8.25" customHeight="1" thickTop="1" x14ac:dyDescent="0.25">
      <c r="A9" s="30"/>
      <c r="B9" s="31"/>
      <c r="C9" s="32"/>
      <c r="D9" s="32"/>
      <c r="E9" s="22"/>
      <c r="F9" s="4"/>
    </row>
    <row r="10" spans="1:13" ht="21.75" customHeight="1" x14ac:dyDescent="0.25">
      <c r="A10" s="33" t="s">
        <v>110</v>
      </c>
      <c r="B10" s="34">
        <f>(D126)</f>
        <v>620500</v>
      </c>
      <c r="C10" s="48"/>
      <c r="D10" s="48"/>
      <c r="E10" s="22"/>
    </row>
    <row r="11" spans="1:13" ht="51" x14ac:dyDescent="0.25">
      <c r="A11" s="35" t="s">
        <v>6</v>
      </c>
      <c r="B11" s="47">
        <f>(E23)</f>
        <v>10000</v>
      </c>
      <c r="C11" s="48"/>
      <c r="D11" s="48"/>
      <c r="E11" s="22"/>
    </row>
    <row r="12" spans="1:13" ht="20.100000000000001" customHeight="1" x14ac:dyDescent="0.25">
      <c r="A12" s="82" t="s">
        <v>87</v>
      </c>
      <c r="B12" s="47">
        <f>(F23)</f>
        <v>203500</v>
      </c>
      <c r="C12" s="48"/>
      <c r="D12" s="48"/>
      <c r="E12" s="22"/>
      <c r="F12" s="5"/>
    </row>
    <row r="13" spans="1:13" ht="39.950000000000003" customHeight="1" x14ac:dyDescent="0.25">
      <c r="A13" s="58" t="s">
        <v>111</v>
      </c>
      <c r="B13" s="47">
        <f>(G126)</f>
        <v>4700525</v>
      </c>
      <c r="C13" s="48"/>
      <c r="D13" s="48"/>
      <c r="E13" s="22"/>
      <c r="F13" s="5"/>
    </row>
    <row r="14" spans="1:13" ht="21" customHeight="1" x14ac:dyDescent="0.25">
      <c r="A14" s="36" t="s">
        <v>112</v>
      </c>
      <c r="B14" s="37">
        <v>0</v>
      </c>
      <c r="C14" s="38"/>
      <c r="D14" s="38"/>
      <c r="E14" s="22"/>
      <c r="F14" s="5"/>
    </row>
    <row r="15" spans="1:13" ht="24.95" customHeight="1" x14ac:dyDescent="0.25">
      <c r="A15" s="39" t="s">
        <v>8</v>
      </c>
      <c r="B15" s="40">
        <f>SUM(B10:B14)</f>
        <v>5534525</v>
      </c>
      <c r="C15" s="40">
        <f>I126</f>
        <v>5534525</v>
      </c>
      <c r="D15" s="40">
        <f>J126</f>
        <v>5534525</v>
      </c>
      <c r="E15" s="22"/>
      <c r="F15" s="7"/>
    </row>
    <row r="16" spans="1:13" x14ac:dyDescent="0.25">
      <c r="A16" s="41"/>
      <c r="B16" s="42"/>
      <c r="C16" s="22"/>
      <c r="D16" s="43"/>
      <c r="E16" s="22"/>
    </row>
    <row r="17" spans="1:13" x14ac:dyDescent="0.25">
      <c r="A17" s="44"/>
      <c r="B17" s="44"/>
      <c r="C17" s="44"/>
      <c r="D17" s="44"/>
      <c r="E17" s="44"/>
      <c r="F17" s="8"/>
      <c r="G17" s="8"/>
      <c r="H17" s="8"/>
    </row>
    <row r="18" spans="1:13" x14ac:dyDescent="0.25">
      <c r="A18" s="27"/>
      <c r="B18" s="27"/>
      <c r="C18" s="22"/>
      <c r="D18" s="49"/>
      <c r="E18" s="22"/>
    </row>
    <row r="19" spans="1:13" x14ac:dyDescent="0.25">
      <c r="A19" s="9"/>
      <c r="B19" s="9"/>
      <c r="C19" s="9"/>
      <c r="D19" s="10"/>
      <c r="E19" s="9"/>
      <c r="F19" s="9"/>
      <c r="G19" s="9"/>
      <c r="H19" s="9"/>
      <c r="I19" s="9"/>
      <c r="J19" s="11" t="s">
        <v>0</v>
      </c>
    </row>
    <row r="20" spans="1:13" ht="8.25" customHeight="1" x14ac:dyDescent="0.25">
      <c r="A20" s="12"/>
      <c r="B20" s="12"/>
      <c r="C20" s="12"/>
      <c r="D20" s="13"/>
      <c r="E20" s="13"/>
      <c r="F20" s="13"/>
      <c r="G20" s="13"/>
      <c r="H20" s="13"/>
      <c r="I20" s="13"/>
      <c r="J20" s="13"/>
    </row>
    <row r="21" spans="1:13" ht="9.75" customHeight="1" thickBot="1" x14ac:dyDescent="0.3">
      <c r="A21" s="11"/>
      <c r="B21" s="11"/>
      <c r="C21" s="11"/>
      <c r="D21" s="11"/>
      <c r="E21" s="11"/>
      <c r="F21" s="11"/>
      <c r="G21" s="11"/>
      <c r="H21" s="11"/>
      <c r="J21" s="70"/>
      <c r="K21" s="12"/>
      <c r="L21" s="12"/>
    </row>
    <row r="22" spans="1:13" s="3" customFormat="1" ht="32.25" thickBot="1" x14ac:dyDescent="0.3">
      <c r="A22" s="97" t="s">
        <v>9</v>
      </c>
      <c r="B22" s="98" t="s">
        <v>10</v>
      </c>
      <c r="C22" s="99" t="s">
        <v>121</v>
      </c>
      <c r="D22" s="99" t="s">
        <v>1</v>
      </c>
      <c r="E22" s="99" t="s">
        <v>2</v>
      </c>
      <c r="F22" s="99" t="s">
        <v>109</v>
      </c>
      <c r="G22" s="99" t="s">
        <v>80</v>
      </c>
      <c r="H22" s="100" t="s">
        <v>7</v>
      </c>
      <c r="I22" s="96" t="s">
        <v>117</v>
      </c>
      <c r="J22" s="96" t="s">
        <v>122</v>
      </c>
      <c r="K22" s="14" t="s">
        <v>11</v>
      </c>
      <c r="L22" s="14" t="s">
        <v>12</v>
      </c>
    </row>
    <row r="23" spans="1:13" s="3" customFormat="1" ht="20.100000000000001" customHeight="1" x14ac:dyDescent="0.25">
      <c r="A23" s="71">
        <v>3</v>
      </c>
      <c r="B23" s="72" t="s">
        <v>79</v>
      </c>
      <c r="C23" s="57">
        <f>(D23+E23+F23+G23+H23)</f>
        <v>5534525</v>
      </c>
      <c r="D23" s="57">
        <v>620500</v>
      </c>
      <c r="E23" s="57">
        <f>(E24+E45+E121)</f>
        <v>10000</v>
      </c>
      <c r="F23" s="57">
        <v>203500</v>
      </c>
      <c r="G23" s="57">
        <f>(G24+G45+G121)</f>
        <v>4700525</v>
      </c>
      <c r="H23" s="57">
        <v>0</v>
      </c>
      <c r="I23" s="57">
        <f>(C23*100%)</f>
        <v>5534525</v>
      </c>
      <c r="J23" s="95">
        <f>(I23*100%)</f>
        <v>5534525</v>
      </c>
      <c r="K23" s="46"/>
      <c r="L23" s="46"/>
    </row>
    <row r="24" spans="1:13" ht="20.100000000000001" customHeight="1" x14ac:dyDescent="0.25">
      <c r="A24" s="73">
        <v>31</v>
      </c>
      <c r="B24" s="59" t="s">
        <v>19</v>
      </c>
      <c r="C24" s="50">
        <f t="shared" ref="C24:C25" si="0">(D24+E24+F24+G24)</f>
        <v>4533835</v>
      </c>
      <c r="D24" s="60">
        <f>(D25++D31+D33+D40)</f>
        <v>0</v>
      </c>
      <c r="E24" s="60">
        <f>(E25++E31+E33+E40)</f>
        <v>0</v>
      </c>
      <c r="F24" s="60">
        <f>(F25++F31+F33+F40)</f>
        <v>0</v>
      </c>
      <c r="G24" s="60">
        <f>(G25+G33+G40)</f>
        <v>4533835</v>
      </c>
      <c r="H24" s="60">
        <v>0</v>
      </c>
      <c r="I24" s="91">
        <f t="shared" ref="I24:I85" si="1">(C24*100%)</f>
        <v>4533835</v>
      </c>
      <c r="J24" s="101">
        <f t="shared" ref="J24:J85" si="2">(I24*100%)</f>
        <v>4533835</v>
      </c>
      <c r="K24" s="6" t="e">
        <f>SUM(K26:K45)</f>
        <v>#REF!</v>
      </c>
      <c r="L24" s="6" t="e">
        <f>SUM(L26:L45)</f>
        <v>#REF!</v>
      </c>
    </row>
    <row r="25" spans="1:13" ht="20.100000000000001" customHeight="1" x14ac:dyDescent="0.25">
      <c r="A25" s="73">
        <v>311</v>
      </c>
      <c r="B25" s="59" t="s">
        <v>18</v>
      </c>
      <c r="C25" s="50">
        <f t="shared" si="0"/>
        <v>3822165</v>
      </c>
      <c r="D25" s="60">
        <f>(D26+D33+D40)</f>
        <v>0</v>
      </c>
      <c r="E25" s="60">
        <f>(E26+E33+E40)</f>
        <v>0</v>
      </c>
      <c r="F25" s="60">
        <f>(F26+F33+F40)</f>
        <v>0</v>
      </c>
      <c r="G25" s="60">
        <f>(G26+G28+H13+G31)</f>
        <v>3822165</v>
      </c>
      <c r="H25" s="60">
        <v>0</v>
      </c>
      <c r="I25" s="91">
        <f t="shared" si="1"/>
        <v>3822165</v>
      </c>
      <c r="J25" s="101">
        <f t="shared" si="2"/>
        <v>3822165</v>
      </c>
      <c r="K25" s="19">
        <f>(K26+K33+K40)</f>
        <v>0</v>
      </c>
      <c r="L25" s="19">
        <f>(L26+L33+L40)</f>
        <v>0</v>
      </c>
    </row>
    <row r="26" spans="1:13" ht="20.100000000000001" customHeight="1" x14ac:dyDescent="0.25">
      <c r="A26" s="74">
        <v>3111</v>
      </c>
      <c r="B26" s="61" t="s">
        <v>16</v>
      </c>
      <c r="C26" s="50">
        <f>(D26+E19+E26+F26+G26)</f>
        <v>3733833</v>
      </c>
      <c r="D26" s="52">
        <f>(D27)</f>
        <v>0</v>
      </c>
      <c r="E26" s="52">
        <f>(E27)</f>
        <v>0</v>
      </c>
      <c r="F26" s="52">
        <f>(F27)</f>
        <v>0</v>
      </c>
      <c r="G26" s="52">
        <f>(G27)</f>
        <v>3733833</v>
      </c>
      <c r="H26" s="52">
        <v>0</v>
      </c>
      <c r="I26" s="91">
        <f t="shared" si="1"/>
        <v>3733833</v>
      </c>
      <c r="J26" s="101">
        <f t="shared" si="2"/>
        <v>3733833</v>
      </c>
      <c r="K26" s="2">
        <v>0</v>
      </c>
      <c r="L26" s="2">
        <v>0</v>
      </c>
    </row>
    <row r="27" spans="1:13" ht="20.100000000000001" customHeight="1" x14ac:dyDescent="0.25">
      <c r="A27" s="75">
        <v>31111</v>
      </c>
      <c r="B27" s="53" t="s">
        <v>17</v>
      </c>
      <c r="C27" s="56">
        <v>3733833</v>
      </c>
      <c r="D27" s="54">
        <v>0</v>
      </c>
      <c r="E27" s="54">
        <v>0</v>
      </c>
      <c r="F27" s="54">
        <v>0</v>
      </c>
      <c r="G27" s="54">
        <v>3733833</v>
      </c>
      <c r="H27" s="54">
        <v>0</v>
      </c>
      <c r="I27" s="91">
        <f t="shared" si="1"/>
        <v>3733833</v>
      </c>
      <c r="J27" s="101">
        <f t="shared" si="2"/>
        <v>3733833</v>
      </c>
      <c r="K27" s="2">
        <v>0</v>
      </c>
      <c r="L27" s="2">
        <v>0</v>
      </c>
    </row>
    <row r="28" spans="1:13" ht="20.100000000000001" customHeight="1" x14ac:dyDescent="0.25">
      <c r="A28" s="74">
        <v>3113</v>
      </c>
      <c r="B28" s="62" t="s">
        <v>81</v>
      </c>
      <c r="C28" s="50">
        <v>60347</v>
      </c>
      <c r="D28" s="52">
        <f>(D29+D30)</f>
        <v>0</v>
      </c>
      <c r="E28" s="52">
        <f>(E29+E30)</f>
        <v>0</v>
      </c>
      <c r="F28" s="52">
        <f>(F29+F30)</f>
        <v>0</v>
      </c>
      <c r="G28" s="52">
        <v>60347</v>
      </c>
      <c r="H28" s="52">
        <v>0</v>
      </c>
      <c r="I28" s="91">
        <f t="shared" si="1"/>
        <v>60347</v>
      </c>
      <c r="J28" s="101">
        <f t="shared" si="2"/>
        <v>60347</v>
      </c>
      <c r="K28" s="18"/>
      <c r="L28" s="18"/>
      <c r="M28" s="18"/>
    </row>
    <row r="29" spans="1:13" ht="20.100000000000001" customHeight="1" x14ac:dyDescent="0.25">
      <c r="A29" s="75">
        <v>31131</v>
      </c>
      <c r="B29" s="64" t="s">
        <v>81</v>
      </c>
      <c r="C29" s="56">
        <v>45047</v>
      </c>
      <c r="D29" s="56">
        <v>0</v>
      </c>
      <c r="E29" s="56">
        <v>0</v>
      </c>
      <c r="F29" s="56">
        <v>0</v>
      </c>
      <c r="G29" s="56">
        <v>45047</v>
      </c>
      <c r="H29" s="54">
        <v>0</v>
      </c>
      <c r="I29" s="91">
        <f t="shared" si="1"/>
        <v>45047</v>
      </c>
      <c r="J29" s="101">
        <f t="shared" si="2"/>
        <v>45047</v>
      </c>
    </row>
    <row r="30" spans="1:13" ht="20.100000000000001" customHeight="1" x14ac:dyDescent="0.25">
      <c r="A30" s="75">
        <v>31132</v>
      </c>
      <c r="B30" s="64" t="s">
        <v>83</v>
      </c>
      <c r="C30" s="56">
        <v>15300</v>
      </c>
      <c r="D30" s="54">
        <v>0</v>
      </c>
      <c r="E30" s="54">
        <v>0</v>
      </c>
      <c r="F30" s="54">
        <v>0</v>
      </c>
      <c r="G30" s="54">
        <v>15300</v>
      </c>
      <c r="H30" s="54">
        <v>0</v>
      </c>
      <c r="I30" s="91">
        <f t="shared" si="1"/>
        <v>15300</v>
      </c>
      <c r="J30" s="101">
        <f t="shared" si="2"/>
        <v>15300</v>
      </c>
    </row>
    <row r="31" spans="1:13" ht="20.100000000000001" customHeight="1" x14ac:dyDescent="0.25">
      <c r="A31" s="74">
        <v>3114</v>
      </c>
      <c r="B31" s="62" t="s">
        <v>82</v>
      </c>
      <c r="C31" s="50">
        <f>(C32)</f>
        <v>27985</v>
      </c>
      <c r="D31" s="52">
        <f>(D32)</f>
        <v>0</v>
      </c>
      <c r="E31" s="52">
        <f>(E32)</f>
        <v>0</v>
      </c>
      <c r="F31" s="52">
        <f>(F32)</f>
        <v>0</v>
      </c>
      <c r="G31" s="52">
        <f>(G32)</f>
        <v>27985</v>
      </c>
      <c r="H31" s="52">
        <v>0</v>
      </c>
      <c r="I31" s="91">
        <f t="shared" si="1"/>
        <v>27985</v>
      </c>
      <c r="J31" s="101">
        <f t="shared" si="2"/>
        <v>27985</v>
      </c>
      <c r="K31" s="45">
        <f>(K32)</f>
        <v>0</v>
      </c>
      <c r="L31" s="45">
        <f>(L32)</f>
        <v>0</v>
      </c>
    </row>
    <row r="32" spans="1:13" ht="20.100000000000001" customHeight="1" x14ac:dyDescent="0.25">
      <c r="A32" s="75">
        <v>31141</v>
      </c>
      <c r="B32" s="64" t="s">
        <v>82</v>
      </c>
      <c r="C32" s="56">
        <v>27985</v>
      </c>
      <c r="D32" s="54">
        <v>0</v>
      </c>
      <c r="E32" s="54">
        <v>0</v>
      </c>
      <c r="F32" s="54">
        <v>0</v>
      </c>
      <c r="G32" s="54">
        <v>27985</v>
      </c>
      <c r="H32" s="54">
        <v>0</v>
      </c>
      <c r="I32" s="91">
        <f t="shared" si="1"/>
        <v>27985</v>
      </c>
      <c r="J32" s="101">
        <f t="shared" si="2"/>
        <v>27985</v>
      </c>
    </row>
    <row r="33" spans="1:13" ht="20.100000000000001" customHeight="1" x14ac:dyDescent="0.25">
      <c r="A33" s="73">
        <v>312</v>
      </c>
      <c r="B33" s="65" t="s">
        <v>20</v>
      </c>
      <c r="C33" s="50">
        <v>68700</v>
      </c>
      <c r="D33" s="52">
        <f>(D34)</f>
        <v>0</v>
      </c>
      <c r="E33" s="52">
        <f>(E34)</f>
        <v>0</v>
      </c>
      <c r="F33" s="52">
        <f>(F34)</f>
        <v>0</v>
      </c>
      <c r="G33" s="52">
        <v>68700</v>
      </c>
      <c r="H33" s="52">
        <v>0</v>
      </c>
      <c r="I33" s="91">
        <f t="shared" si="1"/>
        <v>68700</v>
      </c>
      <c r="J33" s="101">
        <f t="shared" si="2"/>
        <v>68700</v>
      </c>
      <c r="K33" s="20">
        <f>(K34)</f>
        <v>0</v>
      </c>
      <c r="L33" s="20">
        <f>(L34)</f>
        <v>0</v>
      </c>
    </row>
    <row r="34" spans="1:13" ht="20.100000000000001" customHeight="1" x14ac:dyDescent="0.25">
      <c r="A34" s="74">
        <v>3121</v>
      </c>
      <c r="B34" s="51" t="s">
        <v>21</v>
      </c>
      <c r="C34" s="50">
        <v>68700</v>
      </c>
      <c r="D34" s="52">
        <f>(D35+D36+D37+D38+D39)</f>
        <v>0</v>
      </c>
      <c r="E34" s="52">
        <f>(E35+E36+E37+E38+E39)</f>
        <v>0</v>
      </c>
      <c r="F34" s="52">
        <f>(F35+F36+F37+F38+F39)</f>
        <v>0</v>
      </c>
      <c r="G34" s="52">
        <v>68700</v>
      </c>
      <c r="H34" s="52">
        <v>0</v>
      </c>
      <c r="I34" s="91">
        <f t="shared" si="1"/>
        <v>68700</v>
      </c>
      <c r="J34" s="101">
        <f t="shared" si="2"/>
        <v>68700</v>
      </c>
      <c r="K34" s="45">
        <f>(K35+K36+K37+K38+K39)</f>
        <v>0</v>
      </c>
      <c r="L34" s="45">
        <f>(L35+L36+L37+L38+L39)</f>
        <v>0</v>
      </c>
    </row>
    <row r="35" spans="1:13" ht="20.100000000000001" customHeight="1" x14ac:dyDescent="0.25">
      <c r="A35" s="75">
        <v>31212</v>
      </c>
      <c r="B35" s="53" t="s">
        <v>22</v>
      </c>
      <c r="C35" s="56">
        <v>27700</v>
      </c>
      <c r="D35" s="54">
        <v>0</v>
      </c>
      <c r="E35" s="54">
        <v>0</v>
      </c>
      <c r="F35" s="55">
        <f>(F36+F37+F38+F39+F40)</f>
        <v>0</v>
      </c>
      <c r="G35" s="54">
        <v>27700</v>
      </c>
      <c r="H35" s="54">
        <v>0</v>
      </c>
      <c r="I35" s="91">
        <f t="shared" si="1"/>
        <v>27700</v>
      </c>
      <c r="J35" s="101">
        <f t="shared" si="2"/>
        <v>27700</v>
      </c>
    </row>
    <row r="36" spans="1:13" ht="20.100000000000001" customHeight="1" x14ac:dyDescent="0.25">
      <c r="A36" s="75">
        <v>31213</v>
      </c>
      <c r="B36" s="53" t="s">
        <v>27</v>
      </c>
      <c r="C36" s="56">
        <f t="shared" ref="C36:C39" si="3">D36+E36+F36+G36</f>
        <v>15000</v>
      </c>
      <c r="D36" s="54">
        <v>0</v>
      </c>
      <c r="E36" s="54">
        <v>0</v>
      </c>
      <c r="F36" s="55">
        <f>(F37+F38+F39+F40+F41)</f>
        <v>0</v>
      </c>
      <c r="G36" s="54">
        <v>15000</v>
      </c>
      <c r="H36" s="54">
        <v>0</v>
      </c>
      <c r="I36" s="91">
        <f t="shared" si="1"/>
        <v>15000</v>
      </c>
      <c r="J36" s="101">
        <f t="shared" si="2"/>
        <v>15000</v>
      </c>
    </row>
    <row r="37" spans="1:13" ht="20.100000000000001" customHeight="1" x14ac:dyDescent="0.25">
      <c r="A37" s="75">
        <v>31214</v>
      </c>
      <c r="B37" s="53" t="s">
        <v>102</v>
      </c>
      <c r="C37" s="56">
        <f t="shared" si="3"/>
        <v>12000</v>
      </c>
      <c r="D37" s="54">
        <v>0</v>
      </c>
      <c r="E37" s="54">
        <v>0</v>
      </c>
      <c r="F37" s="55">
        <f>(F38+F39+F40+F41+F42)</f>
        <v>0</v>
      </c>
      <c r="G37" s="54">
        <v>12000</v>
      </c>
      <c r="H37" s="54">
        <v>0</v>
      </c>
      <c r="I37" s="91">
        <f t="shared" si="1"/>
        <v>12000</v>
      </c>
      <c r="J37" s="101">
        <f t="shared" si="2"/>
        <v>12000</v>
      </c>
    </row>
    <row r="38" spans="1:13" ht="20.100000000000001" customHeight="1" x14ac:dyDescent="0.25">
      <c r="A38" s="75">
        <v>31215</v>
      </c>
      <c r="B38" s="53" t="s">
        <v>23</v>
      </c>
      <c r="C38" s="56">
        <f t="shared" si="3"/>
        <v>10000</v>
      </c>
      <c r="D38" s="54">
        <v>0</v>
      </c>
      <c r="E38" s="54">
        <v>0</v>
      </c>
      <c r="F38" s="55">
        <f>(F39+F40+F41+F42+F43)</f>
        <v>0</v>
      </c>
      <c r="G38" s="54">
        <v>10000</v>
      </c>
      <c r="H38" s="54">
        <v>0</v>
      </c>
      <c r="I38" s="91">
        <f t="shared" si="1"/>
        <v>10000</v>
      </c>
      <c r="J38" s="101">
        <f t="shared" si="2"/>
        <v>10000</v>
      </c>
    </row>
    <row r="39" spans="1:13" ht="20.100000000000001" customHeight="1" x14ac:dyDescent="0.25">
      <c r="A39" s="75">
        <v>31219</v>
      </c>
      <c r="B39" s="53" t="s">
        <v>84</v>
      </c>
      <c r="C39" s="56">
        <f t="shared" si="3"/>
        <v>4000</v>
      </c>
      <c r="D39" s="54">
        <v>0</v>
      </c>
      <c r="E39" s="54">
        <v>0</v>
      </c>
      <c r="F39" s="55">
        <f>(F40+F41+F42+F43+F44)</f>
        <v>0</v>
      </c>
      <c r="G39" s="54">
        <v>4000</v>
      </c>
      <c r="H39" s="54">
        <v>0</v>
      </c>
      <c r="I39" s="91">
        <f t="shared" si="1"/>
        <v>4000</v>
      </c>
      <c r="J39" s="101">
        <f t="shared" si="2"/>
        <v>4000</v>
      </c>
    </row>
    <row r="40" spans="1:13" ht="20.100000000000001" customHeight="1" x14ac:dyDescent="0.25">
      <c r="A40" s="74">
        <v>313</v>
      </c>
      <c r="B40" s="51" t="s">
        <v>24</v>
      </c>
      <c r="C40" s="50">
        <v>642970</v>
      </c>
      <c r="D40" s="52">
        <f>(D41+D43)</f>
        <v>0</v>
      </c>
      <c r="E40" s="52">
        <f>(E41+E43)</f>
        <v>0</v>
      </c>
      <c r="F40" s="52">
        <f>(F41+F43)</f>
        <v>0</v>
      </c>
      <c r="G40" s="52">
        <v>642970</v>
      </c>
      <c r="H40" s="52">
        <v>0</v>
      </c>
      <c r="I40" s="91">
        <f t="shared" si="1"/>
        <v>642970</v>
      </c>
      <c r="J40" s="101">
        <f t="shared" si="2"/>
        <v>642970</v>
      </c>
    </row>
    <row r="41" spans="1:13" ht="20.100000000000001" customHeight="1" x14ac:dyDescent="0.25">
      <c r="A41" s="74">
        <v>3132</v>
      </c>
      <c r="B41" s="51" t="s">
        <v>25</v>
      </c>
      <c r="C41" s="50">
        <v>579696</v>
      </c>
      <c r="D41" s="52">
        <f>(D42)</f>
        <v>0</v>
      </c>
      <c r="E41" s="52">
        <f>(E42)</f>
        <v>0</v>
      </c>
      <c r="F41" s="52">
        <f>(F42)</f>
        <v>0</v>
      </c>
      <c r="G41" s="52">
        <v>579696</v>
      </c>
      <c r="H41" s="52">
        <v>0</v>
      </c>
      <c r="I41" s="91">
        <f t="shared" si="1"/>
        <v>579696</v>
      </c>
      <c r="J41" s="101">
        <f t="shared" si="2"/>
        <v>579696</v>
      </c>
      <c r="K41" s="20">
        <f>(K42)</f>
        <v>0</v>
      </c>
      <c r="L41" s="20">
        <f>(L42)</f>
        <v>0</v>
      </c>
    </row>
    <row r="42" spans="1:13" ht="20.100000000000001" customHeight="1" x14ac:dyDescent="0.25">
      <c r="A42" s="75">
        <v>3132</v>
      </c>
      <c r="B42" s="53" t="s">
        <v>25</v>
      </c>
      <c r="C42" s="56">
        <v>579696</v>
      </c>
      <c r="D42" s="54">
        <v>0</v>
      </c>
      <c r="E42" s="54">
        <v>0</v>
      </c>
      <c r="F42" s="54">
        <v>0</v>
      </c>
      <c r="G42" s="54">
        <v>579696</v>
      </c>
      <c r="H42" s="54">
        <v>0</v>
      </c>
      <c r="I42" s="91">
        <f t="shared" si="1"/>
        <v>579696</v>
      </c>
      <c r="J42" s="101">
        <f t="shared" si="2"/>
        <v>579696</v>
      </c>
    </row>
    <row r="43" spans="1:13" ht="20.100000000000001" customHeight="1" x14ac:dyDescent="0.25">
      <c r="A43" s="74">
        <v>3133</v>
      </c>
      <c r="B43" s="51" t="s">
        <v>26</v>
      </c>
      <c r="C43" s="50">
        <v>63274</v>
      </c>
      <c r="D43" s="52">
        <f>(D44)</f>
        <v>0</v>
      </c>
      <c r="E43" s="52">
        <f>(E44)</f>
        <v>0</v>
      </c>
      <c r="F43" s="52">
        <f>(F44)</f>
        <v>0</v>
      </c>
      <c r="G43" s="52">
        <v>63274</v>
      </c>
      <c r="H43" s="52">
        <v>0</v>
      </c>
      <c r="I43" s="91">
        <f t="shared" si="1"/>
        <v>63274</v>
      </c>
      <c r="J43" s="101">
        <f t="shared" si="2"/>
        <v>63274</v>
      </c>
      <c r="K43" s="45">
        <f>(K44)</f>
        <v>0</v>
      </c>
      <c r="L43" s="45">
        <f>(L44)</f>
        <v>0</v>
      </c>
    </row>
    <row r="44" spans="1:13" ht="20.100000000000001" customHeight="1" x14ac:dyDescent="0.25">
      <c r="A44" s="75">
        <v>3133</v>
      </c>
      <c r="B44" s="53" t="s">
        <v>26</v>
      </c>
      <c r="C44" s="56">
        <v>63274</v>
      </c>
      <c r="D44" s="54">
        <v>0</v>
      </c>
      <c r="E44" s="54">
        <v>0</v>
      </c>
      <c r="F44" s="54">
        <v>0</v>
      </c>
      <c r="G44" s="54">
        <v>63274</v>
      </c>
      <c r="H44" s="54">
        <v>0</v>
      </c>
      <c r="I44" s="91">
        <f t="shared" si="1"/>
        <v>63274</v>
      </c>
      <c r="J44" s="101">
        <f t="shared" si="2"/>
        <v>63274</v>
      </c>
    </row>
    <row r="45" spans="1:13" ht="20.100000000000001" customHeight="1" x14ac:dyDescent="0.25">
      <c r="A45" s="73">
        <v>32</v>
      </c>
      <c r="B45" s="59" t="s">
        <v>28</v>
      </c>
      <c r="C45" s="50">
        <f>(D45+E45+F45+G45+H45)</f>
        <v>1012442</v>
      </c>
      <c r="D45" s="60">
        <v>632252</v>
      </c>
      <c r="E45" s="60">
        <f>(E46+E59+E80+E112)</f>
        <v>10000</v>
      </c>
      <c r="F45" s="60">
        <v>203500</v>
      </c>
      <c r="G45" s="60">
        <f>(G46+G59+G80+G112)</f>
        <v>166690</v>
      </c>
      <c r="H45" s="60">
        <v>0</v>
      </c>
      <c r="I45" s="91">
        <f t="shared" si="1"/>
        <v>1012442</v>
      </c>
      <c r="J45" s="101">
        <f t="shared" si="2"/>
        <v>1012442</v>
      </c>
      <c r="K45" s="21" t="e">
        <f>(K46+K59+K80+K112)</f>
        <v>#REF!</v>
      </c>
      <c r="L45" s="21" t="e">
        <f>(L46+L59+L80+L112)</f>
        <v>#REF!</v>
      </c>
    </row>
    <row r="46" spans="1:13" ht="20.100000000000001" customHeight="1" x14ac:dyDescent="0.25">
      <c r="A46" s="74">
        <v>321</v>
      </c>
      <c r="B46" s="61" t="s">
        <v>29</v>
      </c>
      <c r="C46" s="50">
        <f t="shared" ref="C46:C72" si="4">(D46+E46+F46+G46)</f>
        <v>182300</v>
      </c>
      <c r="D46" s="52">
        <f>(D47+D52+D54+D57)</f>
        <v>22300</v>
      </c>
      <c r="E46" s="52">
        <f>(E47+E52+E54)</f>
        <v>0</v>
      </c>
      <c r="F46" s="52">
        <f>(F47+F52+F54)</f>
        <v>0</v>
      </c>
      <c r="G46" s="52">
        <f>(G47+G52+G54)</f>
        <v>160000</v>
      </c>
      <c r="H46" s="52">
        <v>0</v>
      </c>
      <c r="I46" s="91">
        <f t="shared" si="1"/>
        <v>182300</v>
      </c>
      <c r="J46" s="101">
        <f t="shared" si="2"/>
        <v>182300</v>
      </c>
      <c r="K46" s="45">
        <f>(K47+K52+K54)</f>
        <v>0</v>
      </c>
      <c r="L46" s="45">
        <f>(L47+L52+L54)</f>
        <v>0</v>
      </c>
      <c r="M46" s="20"/>
    </row>
    <row r="47" spans="1:13" ht="20.100000000000001" customHeight="1" x14ac:dyDescent="0.25">
      <c r="A47" s="74">
        <v>3211</v>
      </c>
      <c r="B47" s="61" t="s">
        <v>30</v>
      </c>
      <c r="C47" s="50">
        <f t="shared" si="4"/>
        <v>13800</v>
      </c>
      <c r="D47" s="52">
        <f>(D48+D49+D50+D51)</f>
        <v>13800</v>
      </c>
      <c r="E47" s="52">
        <f>(E48+E49+E50+E51)</f>
        <v>0</v>
      </c>
      <c r="F47" s="52">
        <f>(F48+F49+F50+F51)</f>
        <v>0</v>
      </c>
      <c r="G47" s="52">
        <f>(G48+G49+G50+G51)</f>
        <v>0</v>
      </c>
      <c r="H47" s="52">
        <v>0</v>
      </c>
      <c r="I47" s="91">
        <f t="shared" si="1"/>
        <v>13800</v>
      </c>
      <c r="J47" s="101">
        <f t="shared" si="2"/>
        <v>13800</v>
      </c>
      <c r="K47" s="45">
        <f>(K48+K49+K50+K51)</f>
        <v>0</v>
      </c>
      <c r="L47" s="45">
        <f>(L48+L49+L50+L51)</f>
        <v>0</v>
      </c>
    </row>
    <row r="48" spans="1:13" ht="20.100000000000001" customHeight="1" x14ac:dyDescent="0.25">
      <c r="A48" s="75">
        <v>32111</v>
      </c>
      <c r="B48" s="66" t="s">
        <v>32</v>
      </c>
      <c r="C48" s="56">
        <f>D48+E48+F48+G48</f>
        <v>2500</v>
      </c>
      <c r="D48" s="54">
        <v>2500</v>
      </c>
      <c r="E48" s="54">
        <v>0</v>
      </c>
      <c r="F48" s="54">
        <v>0</v>
      </c>
      <c r="G48" s="54">
        <v>0</v>
      </c>
      <c r="H48" s="54">
        <v>0</v>
      </c>
      <c r="I48" s="91">
        <f t="shared" si="1"/>
        <v>2500</v>
      </c>
      <c r="J48" s="101">
        <f t="shared" si="2"/>
        <v>2500</v>
      </c>
      <c r="K48" s="2">
        <v>0</v>
      </c>
      <c r="L48" s="2">
        <v>0</v>
      </c>
    </row>
    <row r="49" spans="1:12" ht="20.100000000000001" customHeight="1" x14ac:dyDescent="0.25">
      <c r="A49" s="75">
        <v>32113</v>
      </c>
      <c r="B49" s="66" t="s">
        <v>31</v>
      </c>
      <c r="C49" s="56">
        <f t="shared" ref="C49:C51" si="5">D49+E49+F49+G49</f>
        <v>3300</v>
      </c>
      <c r="D49" s="54">
        <v>3300</v>
      </c>
      <c r="E49" s="54">
        <v>0</v>
      </c>
      <c r="F49" s="54">
        <v>0</v>
      </c>
      <c r="G49" s="54">
        <v>0</v>
      </c>
      <c r="H49" s="54">
        <v>0</v>
      </c>
      <c r="I49" s="91">
        <f t="shared" si="1"/>
        <v>3300</v>
      </c>
      <c r="J49" s="101">
        <f t="shared" si="2"/>
        <v>3300</v>
      </c>
    </row>
    <row r="50" spans="1:12" ht="20.100000000000001" customHeight="1" x14ac:dyDescent="0.25">
      <c r="A50" s="75">
        <v>32115</v>
      </c>
      <c r="B50" s="66" t="s">
        <v>33</v>
      </c>
      <c r="C50" s="56">
        <f t="shared" si="5"/>
        <v>7500</v>
      </c>
      <c r="D50" s="54">
        <v>7500</v>
      </c>
      <c r="E50" s="54">
        <v>0</v>
      </c>
      <c r="F50" s="54">
        <v>0</v>
      </c>
      <c r="G50" s="54">
        <v>0</v>
      </c>
      <c r="H50" s="54">
        <v>0</v>
      </c>
      <c r="I50" s="91">
        <f t="shared" si="1"/>
        <v>7500</v>
      </c>
      <c r="J50" s="101">
        <f t="shared" si="2"/>
        <v>7500</v>
      </c>
    </row>
    <row r="51" spans="1:12" ht="20.100000000000001" customHeight="1" x14ac:dyDescent="0.25">
      <c r="A51" s="75">
        <v>32119</v>
      </c>
      <c r="B51" s="66" t="s">
        <v>34</v>
      </c>
      <c r="C51" s="56">
        <f t="shared" si="5"/>
        <v>500</v>
      </c>
      <c r="D51" s="54">
        <v>500</v>
      </c>
      <c r="E51" s="54">
        <v>0</v>
      </c>
      <c r="F51" s="54">
        <v>0</v>
      </c>
      <c r="G51" s="54">
        <v>0</v>
      </c>
      <c r="H51" s="54">
        <v>0</v>
      </c>
      <c r="I51" s="91">
        <f t="shared" si="1"/>
        <v>500</v>
      </c>
      <c r="J51" s="101">
        <f t="shared" si="2"/>
        <v>500</v>
      </c>
    </row>
    <row r="52" spans="1:12" ht="20.100000000000001" customHeight="1" x14ac:dyDescent="0.25">
      <c r="A52" s="74">
        <v>3212</v>
      </c>
      <c r="B52" s="61" t="s">
        <v>35</v>
      </c>
      <c r="C52" s="50">
        <f t="shared" si="4"/>
        <v>160000</v>
      </c>
      <c r="D52" s="52">
        <f>(D53)</f>
        <v>0</v>
      </c>
      <c r="E52" s="52">
        <f>(E53)</f>
        <v>0</v>
      </c>
      <c r="F52" s="52">
        <v>0</v>
      </c>
      <c r="G52" s="52">
        <f>(G53)</f>
        <v>160000</v>
      </c>
      <c r="H52" s="52">
        <v>0</v>
      </c>
      <c r="I52" s="91">
        <f t="shared" si="1"/>
        <v>160000</v>
      </c>
      <c r="J52" s="101">
        <f t="shared" si="2"/>
        <v>160000</v>
      </c>
      <c r="K52" s="45">
        <f>(K53)</f>
        <v>0</v>
      </c>
      <c r="L52" s="45">
        <f>(L53)</f>
        <v>0</v>
      </c>
    </row>
    <row r="53" spans="1:12" ht="20.100000000000001" customHeight="1" x14ac:dyDescent="0.25">
      <c r="A53" s="75">
        <v>32121</v>
      </c>
      <c r="B53" s="66" t="s">
        <v>36</v>
      </c>
      <c r="C53" s="56">
        <f>D53+E53+F53+G53</f>
        <v>160000</v>
      </c>
      <c r="D53" s="54">
        <v>0</v>
      </c>
      <c r="E53" s="54">
        <v>0</v>
      </c>
      <c r="F53" s="54">
        <v>0</v>
      </c>
      <c r="G53" s="54">
        <v>160000</v>
      </c>
      <c r="H53" s="54">
        <v>0</v>
      </c>
      <c r="I53" s="91">
        <f t="shared" si="1"/>
        <v>160000</v>
      </c>
      <c r="J53" s="101">
        <f t="shared" si="2"/>
        <v>160000</v>
      </c>
    </row>
    <row r="54" spans="1:12" ht="20.100000000000001" customHeight="1" x14ac:dyDescent="0.25">
      <c r="A54" s="74">
        <v>3213</v>
      </c>
      <c r="B54" s="61" t="s">
        <v>37</v>
      </c>
      <c r="C54" s="50">
        <f t="shared" si="4"/>
        <v>6000</v>
      </c>
      <c r="D54" s="52">
        <f>(D55+D56)</f>
        <v>6000</v>
      </c>
      <c r="E54" s="52">
        <f>(E55+E56)</f>
        <v>0</v>
      </c>
      <c r="F54" s="52">
        <f>(F55+F56)</f>
        <v>0</v>
      </c>
      <c r="G54" s="52">
        <f>(G55+G56)</f>
        <v>0</v>
      </c>
      <c r="H54" s="52">
        <v>0</v>
      </c>
      <c r="I54" s="91">
        <f t="shared" si="1"/>
        <v>6000</v>
      </c>
      <c r="J54" s="101">
        <f t="shared" si="2"/>
        <v>6000</v>
      </c>
    </row>
    <row r="55" spans="1:12" ht="20.100000000000001" customHeight="1" x14ac:dyDescent="0.25">
      <c r="A55" s="75">
        <v>32131</v>
      </c>
      <c r="B55" s="66" t="s">
        <v>38</v>
      </c>
      <c r="C55" s="56">
        <v>1000</v>
      </c>
      <c r="D55" s="54">
        <v>1000</v>
      </c>
      <c r="E55" s="54">
        <v>0</v>
      </c>
      <c r="F55" s="54">
        <v>0</v>
      </c>
      <c r="G55" s="54">
        <v>0</v>
      </c>
      <c r="H55" s="54">
        <v>0</v>
      </c>
      <c r="I55" s="91">
        <f t="shared" si="1"/>
        <v>1000</v>
      </c>
      <c r="J55" s="101">
        <f t="shared" si="2"/>
        <v>1000</v>
      </c>
    </row>
    <row r="56" spans="1:12" ht="20.100000000000001" customHeight="1" x14ac:dyDescent="0.25">
      <c r="A56" s="75">
        <v>32132</v>
      </c>
      <c r="B56" s="66" t="s">
        <v>105</v>
      </c>
      <c r="C56" s="56">
        <f>D56+E56+F56+G56</f>
        <v>5000</v>
      </c>
      <c r="D56" s="54">
        <v>5000</v>
      </c>
      <c r="E56" s="54">
        <v>0</v>
      </c>
      <c r="F56" s="54">
        <v>0</v>
      </c>
      <c r="G56" s="54">
        <v>0</v>
      </c>
      <c r="H56" s="54">
        <v>0</v>
      </c>
      <c r="I56" s="91">
        <f t="shared" si="1"/>
        <v>5000</v>
      </c>
      <c r="J56" s="101">
        <f t="shared" si="2"/>
        <v>5000</v>
      </c>
    </row>
    <row r="57" spans="1:12" ht="20.100000000000001" customHeight="1" x14ac:dyDescent="0.25">
      <c r="A57" s="74">
        <v>3214</v>
      </c>
      <c r="B57" s="61" t="s">
        <v>106</v>
      </c>
      <c r="C57" s="63">
        <v>2500</v>
      </c>
      <c r="D57" s="52">
        <v>2500</v>
      </c>
      <c r="E57" s="52">
        <v>0</v>
      </c>
      <c r="F57" s="52">
        <v>0</v>
      </c>
      <c r="G57" s="52">
        <v>0</v>
      </c>
      <c r="H57" s="52">
        <v>0</v>
      </c>
      <c r="I57" s="91">
        <f t="shared" si="1"/>
        <v>2500</v>
      </c>
      <c r="J57" s="101">
        <f t="shared" si="2"/>
        <v>2500</v>
      </c>
    </row>
    <row r="58" spans="1:12" ht="20.100000000000001" customHeight="1" x14ac:dyDescent="0.25">
      <c r="A58" s="75">
        <v>32141</v>
      </c>
      <c r="B58" s="66" t="s">
        <v>107</v>
      </c>
      <c r="C58" s="56">
        <v>2500</v>
      </c>
      <c r="D58" s="54">
        <v>2500</v>
      </c>
      <c r="E58" s="54">
        <v>0</v>
      </c>
      <c r="F58" s="54">
        <v>0</v>
      </c>
      <c r="G58" s="54">
        <v>0</v>
      </c>
      <c r="H58" s="54">
        <v>0</v>
      </c>
      <c r="I58" s="91">
        <f t="shared" si="1"/>
        <v>2500</v>
      </c>
      <c r="J58" s="101">
        <f t="shared" si="2"/>
        <v>2500</v>
      </c>
    </row>
    <row r="59" spans="1:12" ht="20.100000000000001" customHeight="1" x14ac:dyDescent="0.25">
      <c r="A59" s="74">
        <v>322</v>
      </c>
      <c r="B59" s="61" t="s">
        <v>39</v>
      </c>
      <c r="C59" s="50">
        <f>(D59+E59+F59+G59+H59)</f>
        <v>483330</v>
      </c>
      <c r="D59" s="52">
        <f>(D60+D66+D68+D72+D76+D78)</f>
        <v>270840</v>
      </c>
      <c r="E59" s="52">
        <f t="shared" ref="E59:G59" si="6">(E60+E66+E68+E72+E76+E78)</f>
        <v>10000</v>
      </c>
      <c r="F59" s="52">
        <f t="shared" si="6"/>
        <v>201500</v>
      </c>
      <c r="G59" s="52">
        <f t="shared" si="6"/>
        <v>990</v>
      </c>
      <c r="H59" s="52">
        <v>0</v>
      </c>
      <c r="I59" s="91">
        <f t="shared" si="1"/>
        <v>483330</v>
      </c>
      <c r="J59" s="101">
        <f t="shared" si="2"/>
        <v>483330</v>
      </c>
      <c r="K59" s="45">
        <f>(K60+K68+K72+K76)</f>
        <v>0</v>
      </c>
      <c r="L59" s="45">
        <f>(L60+L68+L72+L76)</f>
        <v>0</v>
      </c>
    </row>
    <row r="60" spans="1:12" ht="20.100000000000001" customHeight="1" x14ac:dyDescent="0.25">
      <c r="A60" s="74">
        <v>3221</v>
      </c>
      <c r="B60" s="61" t="s">
        <v>40</v>
      </c>
      <c r="C60" s="50">
        <f>(D60+E60+F60+G60+H60)</f>
        <v>34990</v>
      </c>
      <c r="D60" s="52">
        <f>(D61+D62+D63+D64+D65)</f>
        <v>27500</v>
      </c>
      <c r="E60" s="52">
        <f t="shared" ref="E60:G60" si="7">(E61+E62+E63+E64+E65)</f>
        <v>5000</v>
      </c>
      <c r="F60" s="52">
        <f t="shared" si="7"/>
        <v>1500</v>
      </c>
      <c r="G60" s="52">
        <f t="shared" si="7"/>
        <v>990</v>
      </c>
      <c r="H60" s="52">
        <v>0</v>
      </c>
      <c r="I60" s="91">
        <f t="shared" si="1"/>
        <v>34990</v>
      </c>
      <c r="J60" s="101">
        <f t="shared" si="2"/>
        <v>34990</v>
      </c>
    </row>
    <row r="61" spans="1:12" ht="20.100000000000001" customHeight="1" x14ac:dyDescent="0.25">
      <c r="A61" s="75">
        <v>32211</v>
      </c>
      <c r="B61" s="66" t="s">
        <v>41</v>
      </c>
      <c r="C61" s="56">
        <f t="shared" si="4"/>
        <v>13490</v>
      </c>
      <c r="D61" s="54">
        <v>11000</v>
      </c>
      <c r="E61" s="54">
        <v>0</v>
      </c>
      <c r="F61" s="54">
        <v>1500</v>
      </c>
      <c r="G61" s="54">
        <v>990</v>
      </c>
      <c r="H61" s="54">
        <v>0</v>
      </c>
      <c r="I61" s="91">
        <f t="shared" si="1"/>
        <v>13490</v>
      </c>
      <c r="J61" s="101">
        <f t="shared" si="2"/>
        <v>13490</v>
      </c>
    </row>
    <row r="62" spans="1:12" ht="20.100000000000001" customHeight="1" x14ac:dyDescent="0.25">
      <c r="A62" s="75">
        <v>32212</v>
      </c>
      <c r="B62" s="66" t="s">
        <v>42</v>
      </c>
      <c r="C62" s="56">
        <f t="shared" si="4"/>
        <v>3000</v>
      </c>
      <c r="D62" s="54">
        <v>3000</v>
      </c>
      <c r="E62" s="54">
        <v>0</v>
      </c>
      <c r="F62" s="54">
        <v>0</v>
      </c>
      <c r="G62" s="54">
        <v>0</v>
      </c>
      <c r="H62" s="54">
        <v>0</v>
      </c>
      <c r="I62" s="91">
        <f t="shared" si="1"/>
        <v>3000</v>
      </c>
      <c r="J62" s="101">
        <f t="shared" si="2"/>
        <v>3000</v>
      </c>
    </row>
    <row r="63" spans="1:12" ht="20.100000000000001" customHeight="1" x14ac:dyDescent="0.25">
      <c r="A63" s="75">
        <v>32214</v>
      </c>
      <c r="B63" s="66" t="s">
        <v>43</v>
      </c>
      <c r="C63" s="56">
        <f t="shared" si="4"/>
        <v>10000</v>
      </c>
      <c r="D63" s="54">
        <v>5000</v>
      </c>
      <c r="E63" s="54">
        <v>5000</v>
      </c>
      <c r="F63" s="54">
        <v>0</v>
      </c>
      <c r="G63" s="54">
        <v>0</v>
      </c>
      <c r="H63" s="54">
        <v>0</v>
      </c>
      <c r="I63" s="91">
        <f t="shared" si="1"/>
        <v>10000</v>
      </c>
      <c r="J63" s="101">
        <f t="shared" si="2"/>
        <v>10000</v>
      </c>
    </row>
    <row r="64" spans="1:12" ht="20.100000000000001" customHeight="1" x14ac:dyDescent="0.25">
      <c r="A64" s="75">
        <v>32216</v>
      </c>
      <c r="B64" s="66" t="s">
        <v>85</v>
      </c>
      <c r="C64" s="56">
        <f t="shared" si="4"/>
        <v>7000</v>
      </c>
      <c r="D64" s="54">
        <v>7000</v>
      </c>
      <c r="E64" s="54">
        <v>0</v>
      </c>
      <c r="F64" s="54">
        <v>0</v>
      </c>
      <c r="G64" s="54">
        <v>0</v>
      </c>
      <c r="H64" s="54">
        <v>0</v>
      </c>
      <c r="I64" s="91">
        <f t="shared" si="1"/>
        <v>7000</v>
      </c>
      <c r="J64" s="101">
        <f t="shared" si="2"/>
        <v>7000</v>
      </c>
    </row>
    <row r="65" spans="1:13" ht="20.100000000000001" customHeight="1" x14ac:dyDescent="0.25">
      <c r="A65" s="75">
        <v>32219</v>
      </c>
      <c r="B65" s="66" t="s">
        <v>44</v>
      </c>
      <c r="C65" s="56">
        <f t="shared" si="4"/>
        <v>1500</v>
      </c>
      <c r="D65" s="54">
        <v>1500</v>
      </c>
      <c r="E65" s="54">
        <v>0</v>
      </c>
      <c r="F65" s="54">
        <v>0</v>
      </c>
      <c r="G65" s="54">
        <v>0</v>
      </c>
      <c r="H65" s="54">
        <v>0</v>
      </c>
      <c r="I65" s="91">
        <f t="shared" si="1"/>
        <v>1500</v>
      </c>
      <c r="J65" s="101">
        <f t="shared" si="2"/>
        <v>1500</v>
      </c>
    </row>
    <row r="66" spans="1:13" ht="20.100000000000001" customHeight="1" x14ac:dyDescent="0.25">
      <c r="A66" s="74">
        <v>3222</v>
      </c>
      <c r="B66" s="61" t="s">
        <v>86</v>
      </c>
      <c r="C66" s="50">
        <f t="shared" si="4"/>
        <v>200000</v>
      </c>
      <c r="D66" s="52">
        <f>(D67)</f>
        <v>0</v>
      </c>
      <c r="E66" s="52">
        <f>(E67)</f>
        <v>0</v>
      </c>
      <c r="F66" s="52">
        <f>(F67)</f>
        <v>200000</v>
      </c>
      <c r="G66" s="52">
        <f>(G67)</f>
        <v>0</v>
      </c>
      <c r="H66" s="52">
        <v>0</v>
      </c>
      <c r="I66" s="91">
        <f t="shared" si="1"/>
        <v>200000</v>
      </c>
      <c r="J66" s="101">
        <f t="shared" si="2"/>
        <v>200000</v>
      </c>
    </row>
    <row r="67" spans="1:13" ht="20.100000000000001" customHeight="1" x14ac:dyDescent="0.25">
      <c r="A67" s="75">
        <v>32224</v>
      </c>
      <c r="B67" s="66" t="s">
        <v>88</v>
      </c>
      <c r="C67" s="50">
        <f t="shared" si="4"/>
        <v>200000</v>
      </c>
      <c r="D67" s="54">
        <v>0</v>
      </c>
      <c r="E67" s="54">
        <v>0</v>
      </c>
      <c r="F67" s="54">
        <v>200000</v>
      </c>
      <c r="G67" s="54">
        <v>0</v>
      </c>
      <c r="H67" s="54">
        <v>0</v>
      </c>
      <c r="I67" s="91">
        <f t="shared" si="1"/>
        <v>200000</v>
      </c>
      <c r="J67" s="101">
        <f t="shared" si="2"/>
        <v>200000</v>
      </c>
    </row>
    <row r="68" spans="1:13" ht="20.100000000000001" customHeight="1" x14ac:dyDescent="0.25">
      <c r="A68" s="74">
        <v>3223</v>
      </c>
      <c r="B68" s="61" t="s">
        <v>45</v>
      </c>
      <c r="C68" s="50">
        <f t="shared" si="4"/>
        <v>229340</v>
      </c>
      <c r="D68" s="52">
        <f>(D69+D70+D71)</f>
        <v>229340</v>
      </c>
      <c r="E68" s="52">
        <f>(E69+E70+E71)</f>
        <v>0</v>
      </c>
      <c r="F68" s="52">
        <f>(F69+F70+F71)</f>
        <v>0</v>
      </c>
      <c r="G68" s="52">
        <f>(G69+G70+G71)</f>
        <v>0</v>
      </c>
      <c r="H68" s="52">
        <v>0</v>
      </c>
      <c r="I68" s="91">
        <f t="shared" si="1"/>
        <v>229340</v>
      </c>
      <c r="J68" s="101">
        <f t="shared" si="2"/>
        <v>229340</v>
      </c>
      <c r="K68" s="45">
        <f>(K69+K70)</f>
        <v>0</v>
      </c>
      <c r="L68" s="45">
        <f>(L69+L70)</f>
        <v>0</v>
      </c>
    </row>
    <row r="69" spans="1:13" ht="20.100000000000001" customHeight="1" x14ac:dyDescent="0.25">
      <c r="A69" s="76">
        <v>32231</v>
      </c>
      <c r="B69" s="67" t="s">
        <v>46</v>
      </c>
      <c r="C69" s="56">
        <v>51840</v>
      </c>
      <c r="D69" s="54">
        <v>51840</v>
      </c>
      <c r="E69" s="54">
        <v>0</v>
      </c>
      <c r="F69" s="54">
        <v>0</v>
      </c>
      <c r="G69" s="54">
        <v>0</v>
      </c>
      <c r="H69" s="54">
        <v>0</v>
      </c>
      <c r="I69" s="91">
        <f t="shared" si="1"/>
        <v>51840</v>
      </c>
      <c r="J69" s="101">
        <f t="shared" si="2"/>
        <v>51840</v>
      </c>
    </row>
    <row r="70" spans="1:13" ht="20.100000000000001" customHeight="1" x14ac:dyDescent="0.25">
      <c r="A70" s="76">
        <v>32233</v>
      </c>
      <c r="B70" s="67" t="s">
        <v>47</v>
      </c>
      <c r="C70" s="56">
        <v>37500</v>
      </c>
      <c r="D70" s="54">
        <v>37500</v>
      </c>
      <c r="E70" s="54">
        <v>0</v>
      </c>
      <c r="F70" s="54">
        <v>0</v>
      </c>
      <c r="G70" s="54">
        <v>0</v>
      </c>
      <c r="H70" s="54">
        <v>0</v>
      </c>
      <c r="I70" s="91">
        <f t="shared" si="1"/>
        <v>37500</v>
      </c>
      <c r="J70" s="101">
        <f t="shared" si="2"/>
        <v>37500</v>
      </c>
    </row>
    <row r="71" spans="1:13" ht="20.100000000000001" customHeight="1" x14ac:dyDescent="0.25">
      <c r="A71" s="76">
        <v>32234</v>
      </c>
      <c r="B71" s="67" t="s">
        <v>89</v>
      </c>
      <c r="C71" s="56">
        <v>140000</v>
      </c>
      <c r="D71" s="54">
        <v>140000</v>
      </c>
      <c r="E71" s="54">
        <v>0</v>
      </c>
      <c r="F71" s="54">
        <v>0</v>
      </c>
      <c r="G71" s="54">
        <v>0</v>
      </c>
      <c r="H71" s="54">
        <v>0</v>
      </c>
      <c r="I71" s="91">
        <f t="shared" si="1"/>
        <v>140000</v>
      </c>
      <c r="J71" s="101">
        <f t="shared" si="2"/>
        <v>140000</v>
      </c>
    </row>
    <row r="72" spans="1:13" s="18" customFormat="1" ht="20.100000000000001" customHeight="1" x14ac:dyDescent="0.25">
      <c r="A72" s="74">
        <v>3224</v>
      </c>
      <c r="B72" s="61" t="s">
        <v>48</v>
      </c>
      <c r="C72" s="50">
        <f t="shared" si="4"/>
        <v>18000</v>
      </c>
      <c r="D72" s="52">
        <f>(D73+D74+D75)</f>
        <v>13000</v>
      </c>
      <c r="E72" s="52">
        <f>(E73+E74+E75)</f>
        <v>5000</v>
      </c>
      <c r="F72" s="52">
        <f>(F73+F74+F75)</f>
        <v>0</v>
      </c>
      <c r="G72" s="52">
        <f>(G73+G74+G75)</f>
        <v>0</v>
      </c>
      <c r="H72" s="52">
        <v>0</v>
      </c>
      <c r="I72" s="91">
        <f t="shared" si="1"/>
        <v>18000</v>
      </c>
      <c r="J72" s="101">
        <f t="shared" si="2"/>
        <v>18000</v>
      </c>
      <c r="K72" s="45">
        <f>(K73+K74+K75)</f>
        <v>0</v>
      </c>
      <c r="L72" s="45">
        <f>(L73+L74+L75)</f>
        <v>0</v>
      </c>
      <c r="M72" s="45"/>
    </row>
    <row r="73" spans="1:13" ht="20.100000000000001" customHeight="1" x14ac:dyDescent="0.25">
      <c r="A73" s="76">
        <v>32241</v>
      </c>
      <c r="B73" s="67" t="s">
        <v>49</v>
      </c>
      <c r="C73" s="56">
        <f t="shared" ref="C73:C102" si="8">(D73+E73+F73+G73)</f>
        <v>5000</v>
      </c>
      <c r="D73" s="54">
        <v>5000</v>
      </c>
      <c r="E73" s="54">
        <v>0</v>
      </c>
      <c r="F73" s="54">
        <v>0</v>
      </c>
      <c r="G73" s="54">
        <v>0</v>
      </c>
      <c r="H73" s="54">
        <v>0</v>
      </c>
      <c r="I73" s="91">
        <f t="shared" si="1"/>
        <v>5000</v>
      </c>
      <c r="J73" s="101">
        <f t="shared" si="2"/>
        <v>5000</v>
      </c>
    </row>
    <row r="74" spans="1:13" ht="20.100000000000001" customHeight="1" x14ac:dyDescent="0.25">
      <c r="A74" s="76">
        <v>32242</v>
      </c>
      <c r="B74" s="67" t="s">
        <v>50</v>
      </c>
      <c r="C74" s="56">
        <f t="shared" si="8"/>
        <v>11000</v>
      </c>
      <c r="D74" s="54">
        <v>6000</v>
      </c>
      <c r="E74" s="54">
        <v>5000</v>
      </c>
      <c r="F74" s="54">
        <v>0</v>
      </c>
      <c r="G74" s="54">
        <v>0</v>
      </c>
      <c r="H74" s="54">
        <v>0</v>
      </c>
      <c r="I74" s="91">
        <f t="shared" si="1"/>
        <v>11000</v>
      </c>
      <c r="J74" s="101">
        <f t="shared" si="2"/>
        <v>11000</v>
      </c>
    </row>
    <row r="75" spans="1:13" ht="20.100000000000001" customHeight="1" x14ac:dyDescent="0.25">
      <c r="A75" s="76">
        <v>32243</v>
      </c>
      <c r="B75" s="67" t="s">
        <v>101</v>
      </c>
      <c r="C75" s="56">
        <f t="shared" si="8"/>
        <v>2000</v>
      </c>
      <c r="D75" s="54">
        <v>2000</v>
      </c>
      <c r="E75" s="54">
        <v>0</v>
      </c>
      <c r="F75" s="54">
        <v>0</v>
      </c>
      <c r="G75" s="54">
        <v>0</v>
      </c>
      <c r="H75" s="54">
        <v>0</v>
      </c>
      <c r="I75" s="91">
        <f t="shared" si="1"/>
        <v>2000</v>
      </c>
      <c r="J75" s="101">
        <f t="shared" si="2"/>
        <v>2000</v>
      </c>
    </row>
    <row r="76" spans="1:13" ht="20.100000000000001" customHeight="1" x14ac:dyDescent="0.25">
      <c r="A76" s="74">
        <v>3225</v>
      </c>
      <c r="B76" s="61" t="s">
        <v>51</v>
      </c>
      <c r="C76" s="50">
        <f t="shared" si="8"/>
        <v>1000</v>
      </c>
      <c r="D76" s="52">
        <f>(D77)</f>
        <v>1000</v>
      </c>
      <c r="E76" s="52">
        <f>E733</f>
        <v>0</v>
      </c>
      <c r="F76" s="52">
        <f>(F77)</f>
        <v>0</v>
      </c>
      <c r="G76" s="52">
        <f>(G77)</f>
        <v>0</v>
      </c>
      <c r="H76" s="52">
        <v>0</v>
      </c>
      <c r="I76" s="91">
        <f t="shared" si="1"/>
        <v>1000</v>
      </c>
      <c r="J76" s="101">
        <f t="shared" si="2"/>
        <v>1000</v>
      </c>
    </row>
    <row r="77" spans="1:13" ht="20.100000000000001" customHeight="1" x14ac:dyDescent="0.25">
      <c r="A77" s="76">
        <v>32251</v>
      </c>
      <c r="B77" s="67" t="s">
        <v>51</v>
      </c>
      <c r="C77" s="56">
        <f t="shared" si="8"/>
        <v>1000</v>
      </c>
      <c r="D77" s="54">
        <v>1000</v>
      </c>
      <c r="E77" s="54">
        <v>0</v>
      </c>
      <c r="F77" s="54">
        <v>0</v>
      </c>
      <c r="G77" s="54">
        <v>0</v>
      </c>
      <c r="H77" s="54">
        <v>0</v>
      </c>
      <c r="I77" s="91">
        <f t="shared" si="1"/>
        <v>1000</v>
      </c>
      <c r="J77" s="101">
        <f t="shared" si="2"/>
        <v>1000</v>
      </c>
    </row>
    <row r="78" spans="1:13" ht="20.100000000000001" customHeight="1" x14ac:dyDescent="0.25">
      <c r="A78" s="74">
        <v>3227</v>
      </c>
      <c r="B78" s="61" t="s">
        <v>108</v>
      </c>
      <c r="C78" s="63">
        <f t="shared" si="8"/>
        <v>0</v>
      </c>
      <c r="D78" s="52">
        <f>(D79)</f>
        <v>0</v>
      </c>
      <c r="E78" s="52">
        <v>0</v>
      </c>
      <c r="F78" s="52">
        <v>0</v>
      </c>
      <c r="G78" s="52">
        <v>0</v>
      </c>
      <c r="H78" s="52">
        <v>0</v>
      </c>
      <c r="I78" s="91">
        <f t="shared" si="1"/>
        <v>0</v>
      </c>
      <c r="J78" s="101">
        <f t="shared" si="2"/>
        <v>0</v>
      </c>
    </row>
    <row r="79" spans="1:13" ht="20.100000000000001" customHeight="1" x14ac:dyDescent="0.25">
      <c r="A79" s="76">
        <v>32271</v>
      </c>
      <c r="B79" s="67" t="s">
        <v>108</v>
      </c>
      <c r="C79" s="56">
        <f t="shared" si="8"/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91">
        <f t="shared" si="1"/>
        <v>0</v>
      </c>
      <c r="J79" s="101">
        <f t="shared" si="2"/>
        <v>0</v>
      </c>
    </row>
    <row r="80" spans="1:13" ht="20.100000000000001" customHeight="1" x14ac:dyDescent="0.25">
      <c r="A80" s="74">
        <v>323</v>
      </c>
      <c r="B80" s="61" t="s">
        <v>52</v>
      </c>
      <c r="C80" s="50">
        <v>306086</v>
      </c>
      <c r="D80" s="52">
        <f>(D81+D86+D90+D92+D97+D100+D104+D106)</f>
        <v>308199</v>
      </c>
      <c r="E80" s="52">
        <f>(E81+E86+E90+E92+E97+E100+E104+E106)</f>
        <v>0</v>
      </c>
      <c r="F80" s="52">
        <f>(F81+F86+F90+F92+F97+F100+F104+F106)</f>
        <v>2000</v>
      </c>
      <c r="G80" s="52">
        <f>(G81+G86+G90+G92+G97+G100+G104+G106)</f>
        <v>2700</v>
      </c>
      <c r="H80" s="52">
        <v>0</v>
      </c>
      <c r="I80" s="91">
        <f t="shared" si="1"/>
        <v>306086</v>
      </c>
      <c r="J80" s="101">
        <f t="shared" si="2"/>
        <v>306086</v>
      </c>
      <c r="K80" s="45" t="e">
        <f>(K81+K86+K90+K92+K97+K100+K104+K106)</f>
        <v>#REF!</v>
      </c>
      <c r="L80" s="45" t="e">
        <f>(L81+L86+L90+L92+L97+L100+L104+L106)</f>
        <v>#REF!</v>
      </c>
    </row>
    <row r="81" spans="1:12" ht="20.100000000000001" customHeight="1" x14ac:dyDescent="0.25">
      <c r="A81" s="74">
        <v>3231</v>
      </c>
      <c r="B81" s="61" t="s">
        <v>53</v>
      </c>
      <c r="C81" s="50">
        <v>214986</v>
      </c>
      <c r="D81" s="52">
        <v>212986</v>
      </c>
      <c r="E81" s="52">
        <f>(E82+E83+E84+E85)</f>
        <v>0</v>
      </c>
      <c r="F81" s="52">
        <f>(F82+F83+F84+F85)</f>
        <v>2000</v>
      </c>
      <c r="G81" s="52">
        <f>(G82+G83+G84+G85)</f>
        <v>600</v>
      </c>
      <c r="H81" s="52">
        <v>0</v>
      </c>
      <c r="I81" s="91">
        <f t="shared" si="1"/>
        <v>214986</v>
      </c>
      <c r="J81" s="101">
        <f t="shared" si="2"/>
        <v>214986</v>
      </c>
    </row>
    <row r="82" spans="1:12" ht="20.100000000000001" customHeight="1" x14ac:dyDescent="0.25">
      <c r="A82" s="76">
        <v>32311</v>
      </c>
      <c r="B82" s="67" t="s">
        <v>54</v>
      </c>
      <c r="C82" s="56">
        <v>14856</v>
      </c>
      <c r="D82" s="54">
        <v>14856</v>
      </c>
      <c r="E82" s="54">
        <v>0</v>
      </c>
      <c r="F82" s="54">
        <v>0</v>
      </c>
      <c r="G82" s="54">
        <v>400</v>
      </c>
      <c r="H82" s="54">
        <v>0</v>
      </c>
      <c r="I82" s="91">
        <f t="shared" si="1"/>
        <v>14856</v>
      </c>
      <c r="J82" s="101">
        <f t="shared" si="2"/>
        <v>14856</v>
      </c>
    </row>
    <row r="83" spans="1:12" ht="20.100000000000001" customHeight="1" x14ac:dyDescent="0.25">
      <c r="A83" s="76">
        <v>32312</v>
      </c>
      <c r="B83" s="67" t="s">
        <v>55</v>
      </c>
      <c r="C83" s="56">
        <v>1072</v>
      </c>
      <c r="D83" s="54">
        <v>1072</v>
      </c>
      <c r="E83" s="54">
        <v>0</v>
      </c>
      <c r="F83" s="54">
        <v>0</v>
      </c>
      <c r="G83" s="54">
        <v>200</v>
      </c>
      <c r="H83" s="54">
        <v>0</v>
      </c>
      <c r="I83" s="91">
        <f t="shared" si="1"/>
        <v>1072</v>
      </c>
      <c r="J83" s="101">
        <f t="shared" si="2"/>
        <v>1072</v>
      </c>
    </row>
    <row r="84" spans="1:12" ht="20.100000000000001" customHeight="1" x14ac:dyDescent="0.25">
      <c r="A84" s="76">
        <v>32313</v>
      </c>
      <c r="B84" s="67" t="s">
        <v>56</v>
      </c>
      <c r="C84" s="56">
        <v>2832</v>
      </c>
      <c r="D84" s="54">
        <v>2832</v>
      </c>
      <c r="E84" s="54">
        <v>0</v>
      </c>
      <c r="F84" s="54">
        <v>0</v>
      </c>
      <c r="G84" s="54">
        <v>0</v>
      </c>
      <c r="H84" s="54">
        <v>0</v>
      </c>
      <c r="I84" s="91">
        <f t="shared" si="1"/>
        <v>2832</v>
      </c>
      <c r="J84" s="101">
        <f t="shared" si="2"/>
        <v>2832</v>
      </c>
    </row>
    <row r="85" spans="1:12" ht="20.100000000000001" customHeight="1" x14ac:dyDescent="0.25">
      <c r="A85" s="76">
        <v>32319</v>
      </c>
      <c r="B85" s="67" t="s">
        <v>57</v>
      </c>
      <c r="C85" s="56">
        <v>196226</v>
      </c>
      <c r="D85" s="54">
        <v>196226</v>
      </c>
      <c r="E85" s="54">
        <v>0</v>
      </c>
      <c r="F85" s="54">
        <v>2000</v>
      </c>
      <c r="G85" s="54">
        <v>0</v>
      </c>
      <c r="H85" s="54">
        <v>0</v>
      </c>
      <c r="I85" s="91">
        <f t="shared" si="1"/>
        <v>196226</v>
      </c>
      <c r="J85" s="101">
        <f t="shared" si="2"/>
        <v>196226</v>
      </c>
    </row>
    <row r="86" spans="1:12" ht="20.100000000000001" customHeight="1" x14ac:dyDescent="0.25">
      <c r="A86" s="74">
        <v>3232</v>
      </c>
      <c r="B86" s="61" t="s">
        <v>58</v>
      </c>
      <c r="C86" s="50">
        <f t="shared" si="8"/>
        <v>46000</v>
      </c>
      <c r="D86" s="52">
        <f>(D87+D88+D89)</f>
        <v>46000</v>
      </c>
      <c r="E86" s="52">
        <f>(E87+E88+E89)</f>
        <v>0</v>
      </c>
      <c r="F86" s="52">
        <f>(F87+F88+F89)</f>
        <v>0</v>
      </c>
      <c r="G86" s="52">
        <f>(G87+G88+G89)</f>
        <v>0</v>
      </c>
      <c r="H86" s="52">
        <v>0</v>
      </c>
      <c r="I86" s="91">
        <f t="shared" ref="I86:I126" si="9">(C86*100%)</f>
        <v>46000</v>
      </c>
      <c r="J86" s="101">
        <f t="shared" ref="J86:J126" si="10">(I86*100%)</f>
        <v>46000</v>
      </c>
    </row>
    <row r="87" spans="1:12" ht="20.100000000000001" customHeight="1" x14ac:dyDescent="0.25">
      <c r="A87" s="76">
        <v>32321</v>
      </c>
      <c r="B87" s="67" t="s">
        <v>59</v>
      </c>
      <c r="C87" s="56">
        <f t="shared" si="8"/>
        <v>40000</v>
      </c>
      <c r="D87" s="54">
        <v>40000</v>
      </c>
      <c r="E87" s="54">
        <v>0</v>
      </c>
      <c r="F87" s="54">
        <v>0</v>
      </c>
      <c r="G87" s="54">
        <v>0</v>
      </c>
      <c r="H87" s="54">
        <v>0</v>
      </c>
      <c r="I87" s="91">
        <f t="shared" si="9"/>
        <v>40000</v>
      </c>
      <c r="J87" s="101">
        <f t="shared" si="10"/>
        <v>40000</v>
      </c>
    </row>
    <row r="88" spans="1:12" ht="20.100000000000001" customHeight="1" x14ac:dyDescent="0.25">
      <c r="A88" s="76">
        <v>32322</v>
      </c>
      <c r="B88" s="67" t="s">
        <v>60</v>
      </c>
      <c r="C88" s="56">
        <f t="shared" si="8"/>
        <v>5000</v>
      </c>
      <c r="D88" s="54">
        <v>5000</v>
      </c>
      <c r="E88" s="54">
        <v>0</v>
      </c>
      <c r="F88" s="54">
        <v>0</v>
      </c>
      <c r="G88" s="54">
        <v>0</v>
      </c>
      <c r="H88" s="54">
        <v>0</v>
      </c>
      <c r="I88" s="91">
        <f t="shared" si="9"/>
        <v>5000</v>
      </c>
      <c r="J88" s="101">
        <f t="shared" si="10"/>
        <v>5000</v>
      </c>
    </row>
    <row r="89" spans="1:12" ht="20.100000000000001" customHeight="1" x14ac:dyDescent="0.25">
      <c r="A89" s="76">
        <v>32323</v>
      </c>
      <c r="B89" s="67" t="s">
        <v>100</v>
      </c>
      <c r="C89" s="56">
        <f t="shared" si="8"/>
        <v>1000</v>
      </c>
      <c r="D89" s="54">
        <v>1000</v>
      </c>
      <c r="E89" s="54">
        <v>0</v>
      </c>
      <c r="F89" s="54">
        <v>0</v>
      </c>
      <c r="G89" s="54">
        <v>0</v>
      </c>
      <c r="H89" s="54">
        <v>0</v>
      </c>
      <c r="I89" s="91">
        <f t="shared" si="9"/>
        <v>1000</v>
      </c>
      <c r="J89" s="101">
        <f t="shared" si="10"/>
        <v>1000</v>
      </c>
    </row>
    <row r="90" spans="1:12" ht="20.100000000000001" customHeight="1" x14ac:dyDescent="0.25">
      <c r="A90" s="74">
        <v>3233</v>
      </c>
      <c r="B90" s="61" t="s">
        <v>61</v>
      </c>
      <c r="C90" s="50">
        <f t="shared" si="8"/>
        <v>500</v>
      </c>
      <c r="D90" s="52">
        <f>(D91)</f>
        <v>500</v>
      </c>
      <c r="E90" s="52">
        <f>(E91)</f>
        <v>0</v>
      </c>
      <c r="F90" s="52">
        <f>(F91)</f>
        <v>0</v>
      </c>
      <c r="G90" s="52">
        <v>0</v>
      </c>
      <c r="H90" s="52">
        <v>0</v>
      </c>
      <c r="I90" s="91">
        <f t="shared" si="9"/>
        <v>500</v>
      </c>
      <c r="J90" s="101">
        <f t="shared" si="10"/>
        <v>500</v>
      </c>
      <c r="K90" s="45" t="e">
        <f>(#REF!+K91)</f>
        <v>#REF!</v>
      </c>
      <c r="L90" s="45" t="e">
        <f>(#REF!+L91)</f>
        <v>#REF!</v>
      </c>
    </row>
    <row r="91" spans="1:12" ht="20.100000000000001" customHeight="1" x14ac:dyDescent="0.25">
      <c r="A91" s="76">
        <v>32332</v>
      </c>
      <c r="B91" s="67" t="s">
        <v>90</v>
      </c>
      <c r="C91" s="56">
        <f t="shared" si="8"/>
        <v>500</v>
      </c>
      <c r="D91" s="54">
        <v>500</v>
      </c>
      <c r="E91" s="54">
        <v>0</v>
      </c>
      <c r="F91" s="54">
        <v>0</v>
      </c>
      <c r="G91" s="54">
        <v>0</v>
      </c>
      <c r="H91" s="54">
        <v>0</v>
      </c>
      <c r="I91" s="91">
        <f t="shared" si="9"/>
        <v>500</v>
      </c>
      <c r="J91" s="101">
        <f t="shared" si="10"/>
        <v>500</v>
      </c>
    </row>
    <row r="92" spans="1:12" ht="20.100000000000001" customHeight="1" x14ac:dyDescent="0.25">
      <c r="A92" s="74">
        <v>3234</v>
      </c>
      <c r="B92" s="61" t="s">
        <v>62</v>
      </c>
      <c r="C92" s="50">
        <f t="shared" si="8"/>
        <v>19000</v>
      </c>
      <c r="D92" s="52">
        <f>(D93+D94+D95+D96)</f>
        <v>19000</v>
      </c>
      <c r="E92" s="52">
        <f>(E93+E94+E95+E96)</f>
        <v>0</v>
      </c>
      <c r="F92" s="52">
        <v>0</v>
      </c>
      <c r="G92" s="52">
        <v>0</v>
      </c>
      <c r="H92" s="52">
        <v>0</v>
      </c>
      <c r="I92" s="91">
        <f t="shared" si="9"/>
        <v>19000</v>
      </c>
      <c r="J92" s="101">
        <f t="shared" si="10"/>
        <v>19000</v>
      </c>
      <c r="K92" s="20">
        <f>(K93+K94+K95+K96)</f>
        <v>0</v>
      </c>
      <c r="L92" s="20">
        <f>(L93+L94+L95+L96)</f>
        <v>0</v>
      </c>
    </row>
    <row r="93" spans="1:12" ht="20.100000000000001" customHeight="1" x14ac:dyDescent="0.25">
      <c r="A93" s="76">
        <v>32341</v>
      </c>
      <c r="B93" s="67" t="s">
        <v>63</v>
      </c>
      <c r="C93" s="56">
        <f t="shared" si="8"/>
        <v>9000</v>
      </c>
      <c r="D93" s="54">
        <v>9000</v>
      </c>
      <c r="E93" s="54">
        <v>0</v>
      </c>
      <c r="F93" s="54">
        <v>0</v>
      </c>
      <c r="G93" s="54">
        <v>0</v>
      </c>
      <c r="H93" s="54">
        <v>0</v>
      </c>
      <c r="I93" s="91">
        <f t="shared" si="9"/>
        <v>9000</v>
      </c>
      <c r="J93" s="101">
        <f t="shared" si="10"/>
        <v>9000</v>
      </c>
    </row>
    <row r="94" spans="1:12" ht="20.100000000000001" customHeight="1" x14ac:dyDescent="0.25">
      <c r="A94" s="76">
        <v>32342</v>
      </c>
      <c r="B94" s="67" t="s">
        <v>64</v>
      </c>
      <c r="C94" s="56">
        <f t="shared" si="8"/>
        <v>4500</v>
      </c>
      <c r="D94" s="54">
        <v>4500</v>
      </c>
      <c r="E94" s="54">
        <v>0</v>
      </c>
      <c r="F94" s="54">
        <v>0</v>
      </c>
      <c r="G94" s="54">
        <v>0</v>
      </c>
      <c r="H94" s="54">
        <v>0</v>
      </c>
      <c r="I94" s="91">
        <f t="shared" si="9"/>
        <v>4500</v>
      </c>
      <c r="J94" s="101">
        <f t="shared" si="10"/>
        <v>4500</v>
      </c>
    </row>
    <row r="95" spans="1:12" ht="20.100000000000001" customHeight="1" x14ac:dyDescent="0.25">
      <c r="A95" s="76">
        <v>32343</v>
      </c>
      <c r="B95" s="67" t="s">
        <v>91</v>
      </c>
      <c r="C95" s="56">
        <f t="shared" si="8"/>
        <v>1000</v>
      </c>
      <c r="D95" s="54">
        <v>1000</v>
      </c>
      <c r="E95" s="54">
        <v>0</v>
      </c>
      <c r="F95" s="54">
        <v>0</v>
      </c>
      <c r="G95" s="54">
        <v>0</v>
      </c>
      <c r="H95" s="54">
        <v>0</v>
      </c>
      <c r="I95" s="91">
        <f t="shared" si="9"/>
        <v>1000</v>
      </c>
      <c r="J95" s="101">
        <f t="shared" si="10"/>
        <v>1000</v>
      </c>
    </row>
    <row r="96" spans="1:12" ht="20.100000000000001" customHeight="1" x14ac:dyDescent="0.25">
      <c r="A96" s="76">
        <v>32344</v>
      </c>
      <c r="B96" s="67" t="s">
        <v>92</v>
      </c>
      <c r="C96" s="56">
        <f t="shared" si="8"/>
        <v>4500</v>
      </c>
      <c r="D96" s="54">
        <v>4500</v>
      </c>
      <c r="E96" s="54">
        <v>0</v>
      </c>
      <c r="F96" s="54">
        <v>0</v>
      </c>
      <c r="G96" s="54">
        <v>0</v>
      </c>
      <c r="H96" s="54">
        <v>0</v>
      </c>
      <c r="I96" s="91">
        <f t="shared" si="9"/>
        <v>4500</v>
      </c>
      <c r="J96" s="101">
        <f t="shared" si="10"/>
        <v>4500</v>
      </c>
    </row>
    <row r="97" spans="1:12" ht="20.100000000000001" customHeight="1" x14ac:dyDescent="0.25">
      <c r="A97" s="74">
        <v>3236</v>
      </c>
      <c r="B97" s="61" t="s">
        <v>93</v>
      </c>
      <c r="C97" s="50">
        <f t="shared" si="8"/>
        <v>12500</v>
      </c>
      <c r="D97" s="52">
        <f>(D98+D99)</f>
        <v>12500</v>
      </c>
      <c r="E97" s="52">
        <f>(E98-E99)</f>
        <v>0</v>
      </c>
      <c r="F97" s="52">
        <v>0</v>
      </c>
      <c r="G97" s="52">
        <v>0</v>
      </c>
      <c r="H97" s="52">
        <v>0</v>
      </c>
      <c r="I97" s="91">
        <f t="shared" si="9"/>
        <v>12500</v>
      </c>
      <c r="J97" s="101">
        <f t="shared" si="10"/>
        <v>12500</v>
      </c>
      <c r="K97" s="45">
        <f>(K98-K99)</f>
        <v>0</v>
      </c>
      <c r="L97" s="45">
        <f>(L98-L99)</f>
        <v>0</v>
      </c>
    </row>
    <row r="98" spans="1:12" ht="20.100000000000001" customHeight="1" x14ac:dyDescent="0.25">
      <c r="A98" s="76">
        <v>32361</v>
      </c>
      <c r="B98" s="67" t="s">
        <v>94</v>
      </c>
      <c r="C98" s="56">
        <f t="shared" si="8"/>
        <v>11000</v>
      </c>
      <c r="D98" s="54">
        <v>11000</v>
      </c>
      <c r="E98" s="54">
        <v>0</v>
      </c>
      <c r="F98" s="54">
        <v>0</v>
      </c>
      <c r="G98" s="54">
        <v>0</v>
      </c>
      <c r="H98" s="54">
        <v>0</v>
      </c>
      <c r="I98" s="91">
        <f t="shared" si="9"/>
        <v>11000</v>
      </c>
      <c r="J98" s="101">
        <f t="shared" si="10"/>
        <v>11000</v>
      </c>
    </row>
    <row r="99" spans="1:12" ht="20.100000000000001" customHeight="1" x14ac:dyDescent="0.25">
      <c r="A99" s="76">
        <v>32362</v>
      </c>
      <c r="B99" s="67" t="s">
        <v>95</v>
      </c>
      <c r="C99" s="56">
        <f t="shared" si="8"/>
        <v>1500</v>
      </c>
      <c r="D99" s="54">
        <v>1500</v>
      </c>
      <c r="E99" s="54">
        <v>0</v>
      </c>
      <c r="F99" s="54">
        <v>0</v>
      </c>
      <c r="G99" s="54">
        <v>0</v>
      </c>
      <c r="H99" s="54">
        <v>0</v>
      </c>
      <c r="I99" s="91">
        <f t="shared" si="9"/>
        <v>1500</v>
      </c>
      <c r="J99" s="101">
        <f t="shared" si="10"/>
        <v>1500</v>
      </c>
    </row>
    <row r="100" spans="1:12" ht="20.100000000000001" customHeight="1" x14ac:dyDescent="0.25">
      <c r="A100" s="74">
        <v>3237</v>
      </c>
      <c r="B100" s="61" t="s">
        <v>65</v>
      </c>
      <c r="C100" s="50">
        <f t="shared" si="8"/>
        <v>2600</v>
      </c>
      <c r="D100" s="52">
        <f>(D101+D102)</f>
        <v>500</v>
      </c>
      <c r="E100" s="52">
        <f>(E101+E102)</f>
        <v>0</v>
      </c>
      <c r="F100" s="52">
        <f>(F101+F102)</f>
        <v>0</v>
      </c>
      <c r="G100" s="52">
        <f>(G101+G102)</f>
        <v>2100</v>
      </c>
      <c r="H100" s="52">
        <v>0</v>
      </c>
      <c r="I100" s="91">
        <f t="shared" si="9"/>
        <v>2600</v>
      </c>
      <c r="J100" s="101">
        <f t="shared" si="10"/>
        <v>2600</v>
      </c>
      <c r="K100" s="45" t="e">
        <f>(K101+K102+#REF!)</f>
        <v>#REF!</v>
      </c>
      <c r="L100" s="45" t="e">
        <f>(L101+L102+#REF!)</f>
        <v>#REF!</v>
      </c>
    </row>
    <row r="101" spans="1:12" ht="20.100000000000001" customHeight="1" x14ac:dyDescent="0.25">
      <c r="A101" s="76">
        <v>32371</v>
      </c>
      <c r="B101" s="67" t="s">
        <v>66</v>
      </c>
      <c r="C101" s="56">
        <f t="shared" si="8"/>
        <v>2100</v>
      </c>
      <c r="D101" s="54">
        <v>0</v>
      </c>
      <c r="E101" s="54">
        <v>0</v>
      </c>
      <c r="F101" s="54">
        <v>0</v>
      </c>
      <c r="G101" s="54">
        <v>2100</v>
      </c>
      <c r="H101" s="54">
        <v>0</v>
      </c>
      <c r="I101" s="91">
        <f t="shared" si="9"/>
        <v>2100</v>
      </c>
      <c r="J101" s="101">
        <f t="shared" si="10"/>
        <v>2100</v>
      </c>
    </row>
    <row r="102" spans="1:12" ht="20.100000000000001" customHeight="1" x14ac:dyDescent="0.25">
      <c r="A102" s="76">
        <v>32373</v>
      </c>
      <c r="B102" s="67" t="s">
        <v>96</v>
      </c>
      <c r="C102" s="56">
        <f t="shared" si="8"/>
        <v>500</v>
      </c>
      <c r="D102" s="54">
        <v>500</v>
      </c>
      <c r="E102" s="54">
        <v>0</v>
      </c>
      <c r="F102" s="54">
        <v>0</v>
      </c>
      <c r="G102" s="54">
        <v>0</v>
      </c>
      <c r="H102" s="54">
        <v>0</v>
      </c>
      <c r="I102" s="91">
        <f t="shared" si="9"/>
        <v>500</v>
      </c>
      <c r="J102" s="101">
        <f t="shared" si="10"/>
        <v>500</v>
      </c>
    </row>
    <row r="103" spans="1:12" ht="20.100000000000001" customHeight="1" x14ac:dyDescent="0.25">
      <c r="A103" s="76">
        <v>32379</v>
      </c>
      <c r="B103" s="67" t="s">
        <v>114</v>
      </c>
      <c r="C103" s="56">
        <v>500</v>
      </c>
      <c r="D103" s="54">
        <v>500</v>
      </c>
      <c r="E103" s="54"/>
      <c r="F103" s="54"/>
      <c r="G103" s="54"/>
      <c r="H103" s="54"/>
      <c r="I103" s="91">
        <f t="shared" si="9"/>
        <v>500</v>
      </c>
      <c r="J103" s="101">
        <f t="shared" si="10"/>
        <v>500</v>
      </c>
    </row>
    <row r="104" spans="1:12" ht="20.100000000000001" customHeight="1" x14ac:dyDescent="0.25">
      <c r="A104" s="74">
        <v>3238</v>
      </c>
      <c r="B104" s="61" t="s">
        <v>67</v>
      </c>
      <c r="C104" s="50">
        <v>16113</v>
      </c>
      <c r="D104" s="52">
        <v>16113</v>
      </c>
      <c r="E104" s="52">
        <f>(E105)</f>
        <v>0</v>
      </c>
      <c r="F104" s="52">
        <f>(F105)</f>
        <v>0</v>
      </c>
      <c r="G104" s="52">
        <v>0</v>
      </c>
      <c r="H104" s="52">
        <v>0</v>
      </c>
      <c r="I104" s="91">
        <f t="shared" si="9"/>
        <v>16113</v>
      </c>
      <c r="J104" s="101">
        <f t="shared" si="10"/>
        <v>16113</v>
      </c>
      <c r="K104" s="45" t="e">
        <f>(#REF!)</f>
        <v>#REF!</v>
      </c>
      <c r="L104" s="45" t="e">
        <f>(#REF!)</f>
        <v>#REF!</v>
      </c>
    </row>
    <row r="105" spans="1:12" ht="20.100000000000001" customHeight="1" x14ac:dyDescent="0.25">
      <c r="A105" s="76">
        <v>32389</v>
      </c>
      <c r="B105" s="67" t="s">
        <v>97</v>
      </c>
      <c r="C105" s="56">
        <v>16113</v>
      </c>
      <c r="D105" s="54">
        <v>16113</v>
      </c>
      <c r="E105" s="54">
        <v>0</v>
      </c>
      <c r="F105" s="54">
        <v>0</v>
      </c>
      <c r="G105" s="54">
        <v>0</v>
      </c>
      <c r="H105" s="54">
        <v>0</v>
      </c>
      <c r="I105" s="91">
        <f t="shared" si="9"/>
        <v>16113</v>
      </c>
      <c r="J105" s="101">
        <f t="shared" si="10"/>
        <v>16113</v>
      </c>
    </row>
    <row r="106" spans="1:12" ht="20.100000000000001" customHeight="1" x14ac:dyDescent="0.25">
      <c r="A106" s="74">
        <v>3239</v>
      </c>
      <c r="B106" s="61" t="s">
        <v>68</v>
      </c>
      <c r="C106" s="50">
        <f t="shared" ref="C106:C122" si="11">(D106+E106+F106+G106)</f>
        <v>600</v>
      </c>
      <c r="D106" s="52">
        <f>(D107+D108)</f>
        <v>600</v>
      </c>
      <c r="E106" s="52">
        <f>(E107+E108)</f>
        <v>0</v>
      </c>
      <c r="F106" s="52">
        <f>(F107+F108)</f>
        <v>0</v>
      </c>
      <c r="G106" s="52">
        <v>0</v>
      </c>
      <c r="H106" s="52">
        <v>0</v>
      </c>
      <c r="I106" s="91">
        <f t="shared" si="9"/>
        <v>600</v>
      </c>
      <c r="J106" s="101">
        <f t="shared" si="10"/>
        <v>600</v>
      </c>
      <c r="K106" s="45">
        <f>(K107+K108)</f>
        <v>0</v>
      </c>
      <c r="L106" s="45">
        <f>(L107+L108)</f>
        <v>0</v>
      </c>
    </row>
    <row r="107" spans="1:12" ht="20.100000000000001" customHeight="1" x14ac:dyDescent="0.25">
      <c r="A107" s="76">
        <v>32391</v>
      </c>
      <c r="B107" s="67" t="s">
        <v>69</v>
      </c>
      <c r="C107" s="56">
        <f t="shared" si="11"/>
        <v>500</v>
      </c>
      <c r="D107" s="54">
        <v>500</v>
      </c>
      <c r="E107" s="54">
        <v>0</v>
      </c>
      <c r="F107" s="54">
        <v>0</v>
      </c>
      <c r="G107" s="54">
        <v>0</v>
      </c>
      <c r="H107" s="54">
        <v>0</v>
      </c>
      <c r="I107" s="91">
        <f t="shared" si="9"/>
        <v>500</v>
      </c>
      <c r="J107" s="101">
        <f t="shared" si="10"/>
        <v>500</v>
      </c>
    </row>
    <row r="108" spans="1:12" ht="20.100000000000001" customHeight="1" x14ac:dyDescent="0.25">
      <c r="A108" s="76">
        <v>32392</v>
      </c>
      <c r="B108" s="67" t="s">
        <v>70</v>
      </c>
      <c r="C108" s="56">
        <f t="shared" si="11"/>
        <v>100</v>
      </c>
      <c r="D108" s="54">
        <v>100</v>
      </c>
      <c r="E108" s="54">
        <v>0</v>
      </c>
      <c r="F108" s="54">
        <v>0</v>
      </c>
      <c r="G108" s="54">
        <v>0</v>
      </c>
      <c r="H108" s="54">
        <v>0</v>
      </c>
      <c r="I108" s="91">
        <f t="shared" si="9"/>
        <v>100</v>
      </c>
      <c r="J108" s="101">
        <f t="shared" si="10"/>
        <v>100</v>
      </c>
    </row>
    <row r="109" spans="1:12" ht="20.100000000000001" customHeight="1" x14ac:dyDescent="0.25">
      <c r="A109" s="74">
        <v>324</v>
      </c>
      <c r="B109" s="61" t="s">
        <v>115</v>
      </c>
      <c r="C109" s="63">
        <f>C110</f>
        <v>500</v>
      </c>
      <c r="D109" s="63">
        <f t="shared" ref="D109:H109" si="12">D110</f>
        <v>500</v>
      </c>
      <c r="E109" s="63">
        <f t="shared" si="12"/>
        <v>0</v>
      </c>
      <c r="F109" s="63">
        <f t="shared" si="12"/>
        <v>0</v>
      </c>
      <c r="G109" s="63">
        <f t="shared" si="12"/>
        <v>0</v>
      </c>
      <c r="H109" s="63">
        <f t="shared" si="12"/>
        <v>0</v>
      </c>
      <c r="I109" s="91"/>
      <c r="J109" s="101"/>
    </row>
    <row r="110" spans="1:12" ht="20.100000000000001" customHeight="1" x14ac:dyDescent="0.25">
      <c r="A110" s="76">
        <v>3241</v>
      </c>
      <c r="B110" s="67" t="s">
        <v>115</v>
      </c>
      <c r="C110" s="56">
        <f>(C111)</f>
        <v>500</v>
      </c>
      <c r="D110" s="56">
        <f t="shared" ref="D110:H110" si="13">(D111)</f>
        <v>500</v>
      </c>
      <c r="E110" s="56">
        <f t="shared" si="13"/>
        <v>0</v>
      </c>
      <c r="F110" s="56">
        <f t="shared" si="13"/>
        <v>0</v>
      </c>
      <c r="G110" s="56">
        <f t="shared" si="13"/>
        <v>0</v>
      </c>
      <c r="H110" s="56">
        <f t="shared" si="13"/>
        <v>0</v>
      </c>
      <c r="I110" s="91"/>
      <c r="J110" s="101"/>
    </row>
    <row r="111" spans="1:12" ht="20.100000000000001" customHeight="1" x14ac:dyDescent="0.25">
      <c r="A111" s="76">
        <v>32411</v>
      </c>
      <c r="B111" s="67" t="s">
        <v>116</v>
      </c>
      <c r="C111" s="56">
        <f t="shared" si="11"/>
        <v>500</v>
      </c>
      <c r="D111" s="56">
        <v>500</v>
      </c>
      <c r="E111" s="56">
        <f t="shared" ref="E111" si="14">(F111+G111+H111+I111)</f>
        <v>0</v>
      </c>
      <c r="F111" s="56">
        <f t="shared" ref="F111" si="15">(G111+H111+I111+J111)</f>
        <v>0</v>
      </c>
      <c r="G111" s="56">
        <f t="shared" ref="G111" si="16">(H111+I111+J111+K111)</f>
        <v>0</v>
      </c>
      <c r="H111" s="56">
        <f t="shared" ref="H111" si="17">(I111+J111+K111+L111)</f>
        <v>0</v>
      </c>
      <c r="I111" s="91"/>
      <c r="J111" s="101"/>
    </row>
    <row r="112" spans="1:12" ht="20.100000000000001" customHeight="1" x14ac:dyDescent="0.25">
      <c r="A112" s="74">
        <v>329</v>
      </c>
      <c r="B112" s="61" t="s">
        <v>71</v>
      </c>
      <c r="C112" s="50">
        <f t="shared" si="11"/>
        <v>33413</v>
      </c>
      <c r="D112" s="52">
        <f>(D113+D115+D117+D119)</f>
        <v>30413</v>
      </c>
      <c r="E112" s="52">
        <f>(E113+E115+E119)</f>
        <v>0</v>
      </c>
      <c r="F112" s="52">
        <f>(F113+F115+F119)</f>
        <v>0</v>
      </c>
      <c r="G112" s="52">
        <f>(G113+G115+G119)</f>
        <v>3000</v>
      </c>
      <c r="H112" s="52">
        <v>0</v>
      </c>
      <c r="I112" s="91">
        <f t="shared" si="9"/>
        <v>33413</v>
      </c>
      <c r="J112" s="101">
        <f t="shared" si="10"/>
        <v>33413</v>
      </c>
      <c r="K112" s="45" t="e">
        <f>(K113+K115+K119)</f>
        <v>#REF!</v>
      </c>
      <c r="L112" s="45" t="e">
        <f>(L113+L115+L119)</f>
        <v>#REF!</v>
      </c>
    </row>
    <row r="113" spans="1:13" ht="20.100000000000001" customHeight="1" x14ac:dyDescent="0.25">
      <c r="A113" s="74">
        <v>3292</v>
      </c>
      <c r="B113" s="61" t="s">
        <v>72</v>
      </c>
      <c r="C113" s="50">
        <f t="shared" si="11"/>
        <v>6600</v>
      </c>
      <c r="D113" s="52">
        <f>(D114)</f>
        <v>6600</v>
      </c>
      <c r="E113" s="52">
        <f>(E114)</f>
        <v>0</v>
      </c>
      <c r="F113" s="52">
        <f>(F114)</f>
        <v>0</v>
      </c>
      <c r="G113" s="52">
        <f>(G114)</f>
        <v>0</v>
      </c>
      <c r="H113" s="52">
        <v>0</v>
      </c>
      <c r="I113" s="91">
        <f t="shared" si="9"/>
        <v>6600</v>
      </c>
      <c r="J113" s="101">
        <f t="shared" si="10"/>
        <v>6600</v>
      </c>
      <c r="K113" s="45" t="e">
        <f>(K114+#REF!)</f>
        <v>#REF!</v>
      </c>
      <c r="L113" s="45" t="e">
        <f>(L114+#REF!)</f>
        <v>#REF!</v>
      </c>
    </row>
    <row r="114" spans="1:13" ht="20.100000000000001" customHeight="1" x14ac:dyDescent="0.25">
      <c r="A114" s="76">
        <v>32922</v>
      </c>
      <c r="B114" s="67" t="s">
        <v>73</v>
      </c>
      <c r="C114" s="56">
        <f t="shared" si="11"/>
        <v>6600</v>
      </c>
      <c r="D114" s="54">
        <v>6600</v>
      </c>
      <c r="E114" s="54">
        <v>0</v>
      </c>
      <c r="F114" s="54">
        <v>0</v>
      </c>
      <c r="G114" s="54">
        <v>0</v>
      </c>
      <c r="H114" s="54">
        <v>0</v>
      </c>
      <c r="I114" s="91">
        <f t="shared" si="9"/>
        <v>6600</v>
      </c>
      <c r="J114" s="101">
        <f t="shared" si="10"/>
        <v>6600</v>
      </c>
    </row>
    <row r="115" spans="1:13" ht="20.100000000000001" customHeight="1" x14ac:dyDescent="0.25">
      <c r="A115" s="74">
        <v>3293</v>
      </c>
      <c r="B115" s="61" t="s">
        <v>74</v>
      </c>
      <c r="C115" s="50">
        <f t="shared" si="11"/>
        <v>4500</v>
      </c>
      <c r="D115" s="52">
        <f>(D116)</f>
        <v>1500</v>
      </c>
      <c r="E115" s="52">
        <f>(E116)</f>
        <v>0</v>
      </c>
      <c r="F115" s="52">
        <f>(F116)</f>
        <v>0</v>
      </c>
      <c r="G115" s="52">
        <f>(G116)</f>
        <v>3000</v>
      </c>
      <c r="H115" s="52">
        <v>0</v>
      </c>
      <c r="I115" s="91">
        <f t="shared" si="9"/>
        <v>4500</v>
      </c>
      <c r="J115" s="101">
        <f t="shared" si="10"/>
        <v>4500</v>
      </c>
      <c r="K115" s="45">
        <f>(K116)</f>
        <v>0</v>
      </c>
      <c r="L115" s="45">
        <f>(L116)</f>
        <v>0</v>
      </c>
    </row>
    <row r="116" spans="1:13" ht="20.100000000000001" customHeight="1" x14ac:dyDescent="0.25">
      <c r="A116" s="76">
        <v>32931</v>
      </c>
      <c r="B116" s="67" t="s">
        <v>74</v>
      </c>
      <c r="C116" s="56">
        <f t="shared" si="11"/>
        <v>4500</v>
      </c>
      <c r="D116" s="54">
        <v>1500</v>
      </c>
      <c r="E116" s="54">
        <v>0</v>
      </c>
      <c r="F116" s="54">
        <v>0</v>
      </c>
      <c r="G116" s="54">
        <v>3000</v>
      </c>
      <c r="H116" s="54">
        <v>0</v>
      </c>
      <c r="I116" s="91">
        <f t="shared" si="9"/>
        <v>4500</v>
      </c>
      <c r="J116" s="101">
        <f t="shared" si="10"/>
        <v>4500</v>
      </c>
    </row>
    <row r="117" spans="1:13" ht="20.100000000000001" customHeight="1" x14ac:dyDescent="0.25">
      <c r="A117" s="74">
        <v>3294</v>
      </c>
      <c r="B117" s="61" t="s">
        <v>103</v>
      </c>
      <c r="C117" s="50">
        <f t="shared" si="11"/>
        <v>500</v>
      </c>
      <c r="D117" s="52">
        <f>D118</f>
        <v>500</v>
      </c>
      <c r="E117" s="52">
        <v>0</v>
      </c>
      <c r="F117" s="52">
        <v>0</v>
      </c>
      <c r="G117" s="52">
        <v>0</v>
      </c>
      <c r="H117" s="52">
        <v>0</v>
      </c>
      <c r="I117" s="91">
        <f t="shared" si="9"/>
        <v>500</v>
      </c>
      <c r="J117" s="101">
        <f t="shared" si="10"/>
        <v>500</v>
      </c>
      <c r="K117" s="18"/>
      <c r="L117" s="18"/>
      <c r="M117" s="18"/>
    </row>
    <row r="118" spans="1:13" ht="20.100000000000001" customHeight="1" x14ac:dyDescent="0.25">
      <c r="A118" s="76">
        <v>32941</v>
      </c>
      <c r="B118" s="67" t="s">
        <v>104</v>
      </c>
      <c r="C118" s="56">
        <f t="shared" si="11"/>
        <v>500</v>
      </c>
      <c r="D118" s="54">
        <v>500</v>
      </c>
      <c r="E118" s="54">
        <v>0</v>
      </c>
      <c r="F118" s="54">
        <v>0</v>
      </c>
      <c r="G118" s="54">
        <v>0</v>
      </c>
      <c r="H118" s="54">
        <v>0</v>
      </c>
      <c r="I118" s="91">
        <f t="shared" si="9"/>
        <v>500</v>
      </c>
      <c r="J118" s="101">
        <f t="shared" si="10"/>
        <v>500</v>
      </c>
    </row>
    <row r="119" spans="1:13" ht="20.100000000000001" customHeight="1" x14ac:dyDescent="0.25">
      <c r="A119" s="74">
        <v>3299</v>
      </c>
      <c r="B119" s="61" t="s">
        <v>75</v>
      </c>
      <c r="C119" s="50">
        <v>21813</v>
      </c>
      <c r="D119" s="52">
        <v>21813</v>
      </c>
      <c r="E119" s="52">
        <f>(E120)</f>
        <v>0</v>
      </c>
      <c r="F119" s="52">
        <f>(F120)</f>
        <v>0</v>
      </c>
      <c r="G119" s="52">
        <f>(G120)</f>
        <v>0</v>
      </c>
      <c r="H119" s="52">
        <v>0</v>
      </c>
      <c r="I119" s="91">
        <f t="shared" si="9"/>
        <v>21813</v>
      </c>
      <c r="J119" s="101">
        <f t="shared" si="10"/>
        <v>21813</v>
      </c>
      <c r="K119" s="45">
        <f>(K120)</f>
        <v>0</v>
      </c>
      <c r="L119" s="45">
        <f>(L120)</f>
        <v>0</v>
      </c>
    </row>
    <row r="120" spans="1:13" ht="20.100000000000001" customHeight="1" x14ac:dyDescent="0.25">
      <c r="A120" s="76">
        <v>32999</v>
      </c>
      <c r="B120" s="67" t="s">
        <v>75</v>
      </c>
      <c r="C120" s="56">
        <v>21813</v>
      </c>
      <c r="D120" s="55">
        <v>21813</v>
      </c>
      <c r="E120" s="55">
        <v>0</v>
      </c>
      <c r="F120" s="55">
        <v>0</v>
      </c>
      <c r="G120" s="55">
        <v>0</v>
      </c>
      <c r="H120" s="55">
        <v>0</v>
      </c>
      <c r="I120" s="91">
        <f t="shared" si="9"/>
        <v>21813</v>
      </c>
      <c r="J120" s="101">
        <f t="shared" si="10"/>
        <v>21813</v>
      </c>
    </row>
    <row r="121" spans="1:13" ht="20.100000000000001" customHeight="1" x14ac:dyDescent="0.25">
      <c r="A121" s="73">
        <v>34</v>
      </c>
      <c r="B121" s="59" t="s">
        <v>76</v>
      </c>
      <c r="C121" s="50">
        <f t="shared" si="11"/>
        <v>5700</v>
      </c>
      <c r="D121" s="60">
        <f>D123</f>
        <v>5700</v>
      </c>
      <c r="E121" s="60">
        <f>E123</f>
        <v>0</v>
      </c>
      <c r="F121" s="60">
        <f>F123</f>
        <v>0</v>
      </c>
      <c r="G121" s="60">
        <f>G123</f>
        <v>0</v>
      </c>
      <c r="H121" s="60">
        <v>0</v>
      </c>
      <c r="I121" s="91">
        <f t="shared" si="9"/>
        <v>5700</v>
      </c>
      <c r="J121" s="101">
        <f t="shared" si="10"/>
        <v>5700</v>
      </c>
      <c r="K121" s="2">
        <v>0</v>
      </c>
      <c r="L121" s="2">
        <v>0</v>
      </c>
    </row>
    <row r="122" spans="1:13" ht="20.100000000000001" customHeight="1" x14ac:dyDescent="0.25">
      <c r="A122" s="77" t="s">
        <v>98</v>
      </c>
      <c r="B122" s="68" t="s">
        <v>99</v>
      </c>
      <c r="C122" s="50">
        <f t="shared" si="11"/>
        <v>5700</v>
      </c>
      <c r="D122" s="69">
        <f>(D123)</f>
        <v>5700</v>
      </c>
      <c r="E122" s="69">
        <f>(E123)</f>
        <v>0</v>
      </c>
      <c r="F122" s="69">
        <f>(F123)</f>
        <v>0</v>
      </c>
      <c r="G122" s="69">
        <f>(G123)</f>
        <v>0</v>
      </c>
      <c r="H122" s="69">
        <v>0</v>
      </c>
      <c r="I122" s="91">
        <f t="shared" si="9"/>
        <v>5700</v>
      </c>
      <c r="J122" s="101">
        <f t="shared" si="10"/>
        <v>5700</v>
      </c>
    </row>
    <row r="123" spans="1:13" ht="20.100000000000001" customHeight="1" x14ac:dyDescent="0.25">
      <c r="A123" s="74">
        <v>3431</v>
      </c>
      <c r="B123" s="61" t="s">
        <v>77</v>
      </c>
      <c r="C123" s="50">
        <v>5700</v>
      </c>
      <c r="D123" s="52">
        <f>(D124)</f>
        <v>5700</v>
      </c>
      <c r="E123" s="54">
        <v>0</v>
      </c>
      <c r="F123" s="54">
        <v>0</v>
      </c>
      <c r="G123" s="54">
        <v>0</v>
      </c>
      <c r="H123" s="54">
        <v>0</v>
      </c>
      <c r="I123" s="91">
        <f t="shared" si="9"/>
        <v>5700</v>
      </c>
      <c r="J123" s="101">
        <f t="shared" si="10"/>
        <v>5700</v>
      </c>
      <c r="K123" s="2">
        <v>0</v>
      </c>
      <c r="L123" s="2">
        <v>0</v>
      </c>
    </row>
    <row r="124" spans="1:13" ht="20.100000000000001" customHeight="1" thickBot="1" x14ac:dyDescent="0.3">
      <c r="A124" s="102">
        <v>34312</v>
      </c>
      <c r="B124" s="103" t="s">
        <v>78</v>
      </c>
      <c r="C124" s="104">
        <v>5700</v>
      </c>
      <c r="D124" s="105">
        <v>5700</v>
      </c>
      <c r="E124" s="105">
        <v>0</v>
      </c>
      <c r="F124" s="105">
        <v>0</v>
      </c>
      <c r="G124" s="105">
        <v>0</v>
      </c>
      <c r="H124" s="105">
        <v>0</v>
      </c>
      <c r="I124" s="106">
        <f t="shared" si="9"/>
        <v>5700</v>
      </c>
      <c r="J124" s="107">
        <f t="shared" si="10"/>
        <v>5700</v>
      </c>
      <c r="K124" s="2">
        <v>0</v>
      </c>
      <c r="L124" s="2">
        <v>0</v>
      </c>
    </row>
    <row r="125" spans="1:13" ht="24.95" customHeight="1" thickBot="1" x14ac:dyDescent="0.3">
      <c r="A125" s="80"/>
      <c r="B125" s="89" t="s">
        <v>13</v>
      </c>
      <c r="C125" s="81">
        <f>C23</f>
        <v>5534525</v>
      </c>
      <c r="D125" s="81">
        <f>D23</f>
        <v>620500</v>
      </c>
      <c r="E125" s="81">
        <f>E23</f>
        <v>10000</v>
      </c>
      <c r="F125" s="81">
        <f>F23</f>
        <v>203500</v>
      </c>
      <c r="G125" s="81">
        <f>G23</f>
        <v>4700525</v>
      </c>
      <c r="H125" s="92">
        <v>0</v>
      </c>
      <c r="I125" s="108">
        <f t="shared" si="9"/>
        <v>5534525</v>
      </c>
      <c r="J125" s="109">
        <f t="shared" si="10"/>
        <v>5534525</v>
      </c>
      <c r="K125" s="23" t="e">
        <f>K23+#REF!</f>
        <v>#REF!</v>
      </c>
      <c r="L125" s="23" t="e">
        <f>L23+#REF!</f>
        <v>#REF!</v>
      </c>
    </row>
    <row r="126" spans="1:13" ht="24.95" customHeight="1" thickBot="1" x14ac:dyDescent="0.3">
      <c r="A126" s="88" t="s">
        <v>14</v>
      </c>
      <c r="B126" s="78"/>
      <c r="C126" s="79">
        <f>(C125)</f>
        <v>5534525</v>
      </c>
      <c r="D126" s="79">
        <f>(D125)</f>
        <v>620500</v>
      </c>
      <c r="E126" s="79">
        <f>(E125)</f>
        <v>10000</v>
      </c>
      <c r="F126" s="79">
        <f>(F125)</f>
        <v>203500</v>
      </c>
      <c r="G126" s="79">
        <f>(G125)</f>
        <v>4700525</v>
      </c>
      <c r="H126" s="79">
        <v>0</v>
      </c>
      <c r="I126" s="108">
        <f t="shared" si="9"/>
        <v>5534525</v>
      </c>
      <c r="J126" s="110">
        <f t="shared" si="10"/>
        <v>5534525</v>
      </c>
      <c r="K126" s="2">
        <v>0</v>
      </c>
      <c r="L126" s="2">
        <v>0</v>
      </c>
    </row>
    <row r="128" spans="1:13" x14ac:dyDescent="0.25">
      <c r="A128" s="93" t="s">
        <v>126</v>
      </c>
      <c r="B128" s="94"/>
      <c r="I128" s="2" t="s">
        <v>113</v>
      </c>
    </row>
    <row r="129" spans="1:9" x14ac:dyDescent="0.25">
      <c r="A129" s="93" t="s">
        <v>127</v>
      </c>
      <c r="B129" s="94"/>
      <c r="I129" s="2" t="s">
        <v>125</v>
      </c>
    </row>
    <row r="130" spans="1:9" x14ac:dyDescent="0.25">
      <c r="A130" s="93" t="s">
        <v>128</v>
      </c>
      <c r="B130" s="94"/>
      <c r="I130" s="86"/>
    </row>
    <row r="131" spans="1:9" x14ac:dyDescent="0.25">
      <c r="I131" s="86"/>
    </row>
  </sheetData>
  <mergeCells count="1">
    <mergeCell ref="A3:G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FINANCIJSKI PLAN ZA 2015.GODINU</vt:lpstr>
      <vt:lpstr>Sheet2</vt:lpstr>
      <vt:lpstr>Sheet1</vt:lpstr>
      <vt:lpstr>'FINANCIJSKI PLAN ZA 2015.GODINU'!Print_Titles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Srculence</cp:lastModifiedBy>
  <cp:lastPrinted>2015-12-16T10:07:27Z</cp:lastPrinted>
  <dcterms:created xsi:type="dcterms:W3CDTF">1996-10-14T23:33:28Z</dcterms:created>
  <dcterms:modified xsi:type="dcterms:W3CDTF">2016-01-14T07:46:13Z</dcterms:modified>
</cp:coreProperties>
</file>