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rculence\Desktop\"/>
    </mc:Choice>
  </mc:AlternateContent>
  <bookViews>
    <workbookView xWindow="0" yWindow="0" windowWidth="15330" windowHeight="6930" tabRatio="625" activeTab="2"/>
  </bookViews>
  <sheets>
    <sheet name="PLAN PRIHODA" sheetId="22" r:id="rId1"/>
    <sheet name="OPĆI DIO" sheetId="21" r:id="rId2"/>
    <sheet name="FINANCIJSKI PLAN ZA 2017.GODINU" sheetId="17" r:id="rId3"/>
    <sheet name="Sheet1" sheetId="19" r:id="rId4"/>
  </sheets>
  <definedNames>
    <definedName name="_xlnm.Print_Area" localSheetId="1">'OPĆI DIO'!$A$1:$H$23</definedName>
    <definedName name="_xlnm.Print_Area" localSheetId="0">'PLAN PRIHODA'!$A$1:$H$43</definedName>
    <definedName name="_xlnm.Print_Titles" localSheetId="2">'FINANCIJSKI PLAN ZA 2017.GODINU'!$5:$6</definedName>
    <definedName name="_xlnm.Print_Titles" localSheetId="0">'PLAN PRIHODA'!$1:$1</definedName>
  </definedNames>
  <calcPr calcId="152511"/>
</workbook>
</file>

<file path=xl/calcChain.xml><?xml version="1.0" encoding="utf-8"?>
<calcChain xmlns="http://schemas.openxmlformats.org/spreadsheetml/2006/main">
  <c r="F12" i="21" l="1"/>
  <c r="F22" i="21" s="1"/>
  <c r="C42" i="22"/>
  <c r="C28" i="22"/>
  <c r="C14" i="22"/>
  <c r="F42" i="22"/>
  <c r="F28" i="22"/>
  <c r="F14" i="22"/>
  <c r="G12" i="21"/>
  <c r="G22" i="21" s="1"/>
  <c r="B43" i="22" l="1"/>
  <c r="H12" i="21"/>
  <c r="H22" i="21" s="1"/>
  <c r="B15" i="22"/>
  <c r="F128" i="17"/>
  <c r="F127" i="17" s="1"/>
  <c r="F126" i="17" s="1"/>
  <c r="F125" i="17" s="1"/>
  <c r="G128" i="17"/>
  <c r="G127" i="17" s="1"/>
  <c r="G126" i="17" s="1"/>
  <c r="G125" i="17" s="1"/>
  <c r="G130" i="17" s="1"/>
  <c r="H128" i="17"/>
  <c r="H127" i="17" s="1"/>
  <c r="H126" i="17" s="1"/>
  <c r="H125" i="17" s="1"/>
  <c r="H130" i="17" s="1"/>
  <c r="C129" i="17"/>
  <c r="C128" i="17" s="1"/>
  <c r="C127" i="17" s="1"/>
  <c r="C126" i="17" s="1"/>
  <c r="C125" i="17" s="1"/>
  <c r="I125" i="17" s="1"/>
  <c r="J125" i="17" s="1"/>
  <c r="E60" i="17"/>
  <c r="G68" i="17"/>
  <c r="F68" i="17"/>
  <c r="E68" i="17"/>
  <c r="H110" i="17"/>
  <c r="H109" i="17" s="1"/>
  <c r="F90" i="17"/>
  <c r="E90" i="17"/>
  <c r="E81" i="17"/>
  <c r="I53" i="17"/>
  <c r="J53" i="17" s="1"/>
  <c r="I44" i="17"/>
  <c r="J44" i="17" s="1"/>
  <c r="I42" i="17"/>
  <c r="J42" i="17" s="1"/>
  <c r="I32" i="17"/>
  <c r="J32" i="17" s="1"/>
  <c r="I30" i="17"/>
  <c r="J30" i="17" s="1"/>
  <c r="I29" i="17"/>
  <c r="J29" i="17" s="1"/>
  <c r="I27" i="17"/>
  <c r="J27" i="17" s="1"/>
  <c r="I105" i="17"/>
  <c r="J105" i="17" s="1"/>
  <c r="I31" i="17" l="1"/>
  <c r="J31" i="17" s="1"/>
  <c r="D52" i="17"/>
  <c r="I97" i="17"/>
  <c r="J97" i="17" s="1"/>
  <c r="I78" i="17"/>
  <c r="J78" i="17" s="1"/>
  <c r="D76" i="17"/>
  <c r="D66" i="17"/>
  <c r="I117" i="17"/>
  <c r="J117" i="17" s="1"/>
  <c r="D26" i="17"/>
  <c r="D34" i="17"/>
  <c r="D33" i="17" s="1"/>
  <c r="D41" i="17"/>
  <c r="D43" i="17"/>
  <c r="D31" i="17"/>
  <c r="E66" i="17"/>
  <c r="E76" i="17"/>
  <c r="E47" i="17"/>
  <c r="E52" i="17"/>
  <c r="E54" i="17"/>
  <c r="E86" i="17"/>
  <c r="E92" i="17"/>
  <c r="E97" i="17"/>
  <c r="E100" i="17"/>
  <c r="E104" i="17"/>
  <c r="E106" i="17"/>
  <c r="E113" i="17"/>
  <c r="E115" i="17"/>
  <c r="E119" i="17"/>
  <c r="E26" i="17"/>
  <c r="E34" i="17"/>
  <c r="E33" i="17" s="1"/>
  <c r="E41" i="17"/>
  <c r="E43" i="17"/>
  <c r="E31" i="17"/>
  <c r="E121" i="17"/>
  <c r="F66" i="17"/>
  <c r="F72" i="17"/>
  <c r="F76" i="17"/>
  <c r="F47" i="17"/>
  <c r="F54" i="17"/>
  <c r="F86" i="17"/>
  <c r="F100" i="17"/>
  <c r="F104" i="17"/>
  <c r="F106" i="17"/>
  <c r="F113" i="17"/>
  <c r="F115" i="17"/>
  <c r="F119" i="17"/>
  <c r="F26" i="17"/>
  <c r="F41" i="17"/>
  <c r="F43" i="17"/>
  <c r="F31" i="17"/>
  <c r="F121" i="17"/>
  <c r="G47" i="17"/>
  <c r="G54" i="17"/>
  <c r="G66" i="17"/>
  <c r="G72" i="17"/>
  <c r="G76" i="17"/>
  <c r="G86" i="17"/>
  <c r="G100" i="17"/>
  <c r="G113" i="17"/>
  <c r="G115" i="17"/>
  <c r="G119" i="17"/>
  <c r="G121" i="17"/>
  <c r="D28" i="17"/>
  <c r="E28" i="17"/>
  <c r="F28" i="17"/>
  <c r="I48" i="17"/>
  <c r="J48" i="17" s="1"/>
  <c r="I49" i="17"/>
  <c r="J49" i="17" s="1"/>
  <c r="I50" i="17"/>
  <c r="J50" i="17" s="1"/>
  <c r="I51" i="17"/>
  <c r="J51" i="17" s="1"/>
  <c r="I55" i="17"/>
  <c r="J55" i="17" s="1"/>
  <c r="I56" i="17"/>
  <c r="J56" i="17" s="1"/>
  <c r="I57" i="17"/>
  <c r="J57" i="17" s="1"/>
  <c r="I58" i="17"/>
  <c r="J58" i="17" s="1"/>
  <c r="I61" i="17"/>
  <c r="J61" i="17" s="1"/>
  <c r="I62" i="17"/>
  <c r="J62" i="17" s="1"/>
  <c r="I63" i="17"/>
  <c r="J63" i="17" s="1"/>
  <c r="I64" i="17"/>
  <c r="J64" i="17" s="1"/>
  <c r="I65" i="17"/>
  <c r="J65" i="17" s="1"/>
  <c r="I67" i="17"/>
  <c r="J67" i="17" s="1"/>
  <c r="I69" i="17"/>
  <c r="J69" i="17" s="1"/>
  <c r="I70" i="17"/>
  <c r="J70" i="17" s="1"/>
  <c r="I71" i="17"/>
  <c r="J71" i="17" s="1"/>
  <c r="I73" i="17"/>
  <c r="J73" i="17" s="1"/>
  <c r="I74" i="17"/>
  <c r="J74" i="17" s="1"/>
  <c r="I75" i="17"/>
  <c r="J75" i="17" s="1"/>
  <c r="I77" i="17"/>
  <c r="J77" i="17" s="1"/>
  <c r="I79" i="17"/>
  <c r="J79" i="17" s="1"/>
  <c r="I82" i="17"/>
  <c r="J82" i="17" s="1"/>
  <c r="I83" i="17"/>
  <c r="J83" i="17" s="1"/>
  <c r="I84" i="17"/>
  <c r="J84" i="17" s="1"/>
  <c r="I85" i="17"/>
  <c r="J85" i="17" s="1"/>
  <c r="I87" i="17"/>
  <c r="J87" i="17" s="1"/>
  <c r="I88" i="17"/>
  <c r="J88" i="17" s="1"/>
  <c r="I89" i="17"/>
  <c r="J89" i="17" s="1"/>
  <c r="I90" i="17"/>
  <c r="J90" i="17" s="1"/>
  <c r="I91" i="17"/>
  <c r="J91" i="17" s="1"/>
  <c r="I93" i="17"/>
  <c r="J93" i="17" s="1"/>
  <c r="I94" i="17"/>
  <c r="J94" i="17" s="1"/>
  <c r="I95" i="17"/>
  <c r="J95" i="17" s="1"/>
  <c r="I96" i="17"/>
  <c r="J96" i="17" s="1"/>
  <c r="I98" i="17"/>
  <c r="J98" i="17" s="1"/>
  <c r="I99" i="17"/>
  <c r="J99" i="17" s="1"/>
  <c r="C101" i="17"/>
  <c r="I101" i="17" s="1"/>
  <c r="J101" i="17" s="1"/>
  <c r="I102" i="17"/>
  <c r="J102" i="17" s="1"/>
  <c r="I107" i="17"/>
  <c r="J107" i="17" s="1"/>
  <c r="I108" i="17"/>
  <c r="J108" i="17" s="1"/>
  <c r="I113" i="17"/>
  <c r="J113" i="17" s="1"/>
  <c r="I114" i="17"/>
  <c r="J114" i="17" s="1"/>
  <c r="I116" i="17"/>
  <c r="J116" i="17" s="1"/>
  <c r="I118" i="17"/>
  <c r="J118" i="17" s="1"/>
  <c r="I120" i="17"/>
  <c r="J120" i="17" s="1"/>
  <c r="E122" i="17"/>
  <c r="F122" i="17"/>
  <c r="G122" i="17"/>
  <c r="I124" i="17"/>
  <c r="J124" i="17" s="1"/>
  <c r="K31" i="17"/>
  <c r="K34" i="17"/>
  <c r="K33" i="17" s="1"/>
  <c r="K41" i="17"/>
  <c r="K43" i="17"/>
  <c r="K47" i="17"/>
  <c r="K52" i="17"/>
  <c r="K68" i="17"/>
  <c r="K72" i="17"/>
  <c r="K90" i="17"/>
  <c r="K92" i="17"/>
  <c r="K97" i="17"/>
  <c r="K100" i="17"/>
  <c r="K104" i="17"/>
  <c r="K106" i="17"/>
  <c r="K113" i="17"/>
  <c r="K115" i="17"/>
  <c r="K119" i="17"/>
  <c r="L31" i="17"/>
  <c r="L34" i="17"/>
  <c r="L33" i="17" s="1"/>
  <c r="L41" i="17"/>
  <c r="L43" i="17"/>
  <c r="L47" i="17"/>
  <c r="L52" i="17"/>
  <c r="L68" i="17"/>
  <c r="L72" i="17"/>
  <c r="L90" i="17"/>
  <c r="L92" i="17"/>
  <c r="L97" i="17"/>
  <c r="L100" i="17"/>
  <c r="L104" i="17"/>
  <c r="L106" i="17"/>
  <c r="L113" i="17"/>
  <c r="L115" i="17"/>
  <c r="L119" i="17"/>
  <c r="K130" i="17"/>
  <c r="L130" i="17"/>
  <c r="I123" i="17" l="1"/>
  <c r="J123" i="17" s="1"/>
  <c r="I43" i="17"/>
  <c r="J43" i="17" s="1"/>
  <c r="I86" i="17"/>
  <c r="J86" i="17" s="1"/>
  <c r="I54" i="17"/>
  <c r="J54" i="17" s="1"/>
  <c r="I41" i="17"/>
  <c r="J41" i="17" s="1"/>
  <c r="D40" i="17"/>
  <c r="I121" i="17"/>
  <c r="J121" i="17" s="1"/>
  <c r="E40" i="17"/>
  <c r="E25" i="17" s="1"/>
  <c r="E24" i="17" s="1"/>
  <c r="L46" i="17"/>
  <c r="K112" i="17"/>
  <c r="I26" i="17"/>
  <c r="J26" i="17" s="1"/>
  <c r="I28" i="17"/>
  <c r="J28" i="17" s="1"/>
  <c r="I68" i="17"/>
  <c r="J68" i="17" s="1"/>
  <c r="I81" i="17"/>
  <c r="J81" i="17" s="1"/>
  <c r="I106" i="17"/>
  <c r="J106" i="17" s="1"/>
  <c r="I92" i="17"/>
  <c r="J92" i="17" s="1"/>
  <c r="K46" i="17"/>
  <c r="G112" i="17"/>
  <c r="I76" i="17"/>
  <c r="J76" i="17" s="1"/>
  <c r="F40" i="17"/>
  <c r="F39" i="17" s="1"/>
  <c r="E80" i="17"/>
  <c r="I72" i="17"/>
  <c r="J72" i="17" s="1"/>
  <c r="I60" i="17"/>
  <c r="J60" i="17" s="1"/>
  <c r="I100" i="17"/>
  <c r="J100" i="17" s="1"/>
  <c r="I104" i="17"/>
  <c r="J104" i="17" s="1"/>
  <c r="I52" i="17"/>
  <c r="J52" i="17" s="1"/>
  <c r="E112" i="17"/>
  <c r="I115" i="17"/>
  <c r="J115" i="17" s="1"/>
  <c r="I47" i="17"/>
  <c r="J47" i="17" s="1"/>
  <c r="F46" i="17"/>
  <c r="L80" i="17"/>
  <c r="E46" i="17"/>
  <c r="L112" i="17"/>
  <c r="L59" i="17"/>
  <c r="L45" i="17" s="1"/>
  <c r="L24" i="17" s="1"/>
  <c r="K80" i="17"/>
  <c r="K59" i="17"/>
  <c r="I122" i="17"/>
  <c r="J122" i="17" s="1"/>
  <c r="I119" i="17"/>
  <c r="J119" i="17" s="1"/>
  <c r="I66" i="17"/>
  <c r="J66" i="17" s="1"/>
  <c r="F112" i="17"/>
  <c r="L25" i="17"/>
  <c r="K25" i="17"/>
  <c r="D25" i="17"/>
  <c r="I40" i="17" l="1"/>
  <c r="J40" i="17" s="1"/>
  <c r="F38" i="17"/>
  <c r="I39" i="17"/>
  <c r="J39" i="17" s="1"/>
  <c r="I59" i="17"/>
  <c r="J59" i="17" s="1"/>
  <c r="I112" i="17"/>
  <c r="J112" i="17" s="1"/>
  <c r="G131" i="17"/>
  <c r="B13" i="17" s="1"/>
  <c r="K45" i="17"/>
  <c r="K24" i="17" s="1"/>
  <c r="I80" i="17"/>
  <c r="J80" i="17" s="1"/>
  <c r="I46" i="17"/>
  <c r="J46" i="17" s="1"/>
  <c r="D24" i="17"/>
  <c r="E131" i="17" l="1"/>
  <c r="B11" i="17" s="1"/>
  <c r="I45" i="17"/>
  <c r="J45" i="17" s="1"/>
  <c r="F37" i="17"/>
  <c r="I38" i="17"/>
  <c r="J38" i="17" s="1"/>
  <c r="F36" i="17" l="1"/>
  <c r="D131" i="17"/>
  <c r="B10" i="17" s="1"/>
  <c r="F35" i="17" l="1"/>
  <c r="I36" i="17"/>
  <c r="J36" i="17" s="1"/>
  <c r="F34" i="17" l="1"/>
  <c r="I35" i="17"/>
  <c r="F33" i="17" l="1"/>
  <c r="I34" i="17"/>
  <c r="I33" i="17" l="1"/>
  <c r="F25" i="17"/>
  <c r="I25" i="17" l="1"/>
  <c r="J25" i="17" s="1"/>
  <c r="F24" i="17"/>
  <c r="I24" i="17" l="1"/>
  <c r="B12" i="17" l="1"/>
  <c r="B15" i="17" s="1"/>
  <c r="I23" i="17" l="1"/>
  <c r="C131" i="17" l="1"/>
  <c r="D15" i="17" l="1"/>
  <c r="C15" i="17"/>
</calcChain>
</file>

<file path=xl/sharedStrings.xml><?xml version="1.0" encoding="utf-8"?>
<sst xmlns="http://schemas.openxmlformats.org/spreadsheetml/2006/main" count="204" uniqueCount="167">
  <si>
    <t>u kunama</t>
  </si>
  <si>
    <t>Opći prihodi i primici</t>
  </si>
  <si>
    <t>Vlastiti prihodi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</si>
  <si>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</si>
  <si>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</si>
  <si>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</si>
  <si>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</si>
  <si>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</si>
  <si>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Ukupno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</si>
  <si>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</si>
  <si>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</si>
  <si>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</si>
  <si>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</si>
  <si>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</si>
  <si>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</si>
  <si>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</si>
  <si>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</si>
  <si>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</si>
  <si>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</si>
  <si>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</si>
  <si>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</si>
  <si>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</si>
  <si>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</si>
  <si>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</si>
  <si>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</si>
  <si>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Doprinos za zdravstveno osiguranje</t>
  </si>
  <si>
    <t>Doprinos za zapošljavanje</t>
  </si>
  <si>
    <t>Darovi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</si>
  <si>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</si>
  <si>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</si>
  <si>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</si>
  <si>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</si>
  <si>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</si>
  <si>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</si>
  <si>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</si>
  <si>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</si>
  <si>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</si>
  <si>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</si>
  <si>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</si>
  <si>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</si>
  <si>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</si>
  <si>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</si>
  <si>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</si>
  <si>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</si>
  <si>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</si>
  <si>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</si>
  <si>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Električna 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</si>
  <si>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</si>
  <si>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</si>
  <si>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</si>
  <si>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</si>
  <si>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</si>
  <si>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</si>
  <si>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</si>
  <si>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</si>
  <si>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</si>
  <si>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</si>
  <si>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</si>
  <si>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</si>
  <si>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</si>
  <si>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</si>
  <si>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</si>
  <si>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Komunalne usluge</t>
  </si>
  <si>
    <t>Opskrba vodom</t>
  </si>
  <si>
    <t>Iznošenje i odvoz smeća</t>
  </si>
  <si>
    <t>Intelektualne i osobne usluge</t>
  </si>
  <si>
    <t>Autorski honorari</t>
  </si>
  <si>
    <t>Računalane usluge</t>
  </si>
  <si>
    <t>Ostale usluge</t>
  </si>
  <si>
    <t>Grafičke i tiskarske usluge</t>
  </si>
  <si>
    <t>Film i izrada fotografija</t>
  </si>
  <si>
    <t>Ostali nesapomenuti rashodi poslovanja</t>
  </si>
  <si>
    <t>Premije osiguranja</t>
  </si>
  <si>
    <t>Premije osiguranja ostale imovine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</si>
  <si>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</si>
  <si>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</si>
  <si>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</si>
  <si>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</si>
  <si>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</si>
  <si>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UKUPNI RASHODI</t>
  </si>
  <si>
    <t>Pomoći -ministarstvo</t>
  </si>
  <si>
    <t>Plaće za prekovremeni rad</t>
  </si>
  <si>
    <t>Plaće za posebne uvjete rada</t>
  </si>
  <si>
    <t>Plaće za rad preko norme</t>
  </si>
  <si>
    <t>Ostli nenavedeni rashodi za zaposlene</t>
  </si>
  <si>
    <t>Mat.za higijenske potrebe i njegu</t>
  </si>
  <si>
    <t>Materijal i sirovine</t>
  </si>
  <si>
    <t>Sufinanciranje</t>
  </si>
  <si>
    <t>Namirnice za školsku prehranu</t>
  </si>
  <si>
    <t>Lož ulje</t>
  </si>
  <si>
    <t>Tisak</t>
  </si>
  <si>
    <t>Deratizacija i dezinfekcija</t>
  </si>
  <si>
    <t>Dimnjačarske i ekološke usluge</t>
  </si>
  <si>
    <t>Zdravstveni i veterinarske usluge</t>
  </si>
  <si>
    <t>Obvezni i preventivni zdra.pregledi zapo.</t>
  </si>
  <si>
    <t>Veterinarske usluge</t>
  </si>
  <si>
    <t>Usluge odvjetnika i pravnog savjetnika</t>
  </si>
  <si>
    <t>Ostale računalne usluge</t>
  </si>
  <si>
    <t>343</t>
  </si>
  <si>
    <t>Ostali financijski rashodi</t>
  </si>
  <si>
    <t>Usluge tekućeg i inves.održavanja prijevo.</t>
  </si>
  <si>
    <t>Mate.i dije.za tek.i investi.održavanje-p.s.</t>
  </si>
  <si>
    <t>Otpremnine</t>
  </si>
  <si>
    <t>Članarine</t>
  </si>
  <si>
    <t>Tuzemne članarine</t>
  </si>
  <si>
    <t>Tečajevi i stručni ispiti</t>
  </si>
  <si>
    <t>Ostale naknade troškova zaposlenima</t>
  </si>
  <si>
    <t>Naknade za korištenje priva.auto. u sl. svrhe</t>
  </si>
  <si>
    <t>Službena, radna i zaštitna odjeća i obuća</t>
  </si>
  <si>
    <t xml:space="preserve">Sufinanciranje </t>
  </si>
  <si>
    <t>PRIHODI OD ŽUPANIJE</t>
  </si>
  <si>
    <t>PRIHODI  OD MINISTARSTVA ZNANOSTI</t>
  </si>
  <si>
    <t>DONACIJE</t>
  </si>
  <si>
    <t>Ostale intelektualne usluge</t>
  </si>
  <si>
    <t>Naknade troškova osoba izvan radnog odnosa</t>
  </si>
  <si>
    <t>Naknade troškova službenog puta</t>
  </si>
  <si>
    <t>Postrojenje i oprema</t>
  </si>
  <si>
    <t>Rashodi za nabavu nefinancijske imovine</t>
  </si>
  <si>
    <t>Rashodi za nabavu proizvedene dugotrajne imovine</t>
  </si>
  <si>
    <t>Uredska oprema i namještaj</t>
  </si>
  <si>
    <t>Računala i računalna oprema</t>
  </si>
  <si>
    <t xml:space="preserve"> Procjena 2018.</t>
  </si>
  <si>
    <t>Procjena 2018.g.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</si>
  <si>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</si>
  <si>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</si>
  <si>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</si>
  <si>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</si>
  <si>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</si>
  <si>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</si>
  <si>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</si>
  <si>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</si>
  <si>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</si>
  <si>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</si>
  <si>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</si>
  <si>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</si>
  <si>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</si>
  <si>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</si>
  <si>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</si>
  <si>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</si>
  <si>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</si>
  <si>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</si>
  <si>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</si>
  <si>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</si>
  <si>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</si>
  <si>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</si>
  <si>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2016.</t>
  </si>
  <si>
    <t>2017.</t>
  </si>
  <si>
    <t>Ukupno prihodi i primici za 2017.</t>
  </si>
  <si>
    <t>2018.</t>
  </si>
  <si>
    <t>Ukupno prihodi i primici za 2018.</t>
  </si>
  <si>
    <t>Prihodi za posebne namjene - sufinanciranje</t>
  </si>
  <si>
    <t>OSNOVNA ŠKOLA BLAGE ZADRE VUKOVAR MARKA MARULIĆA 2</t>
  </si>
  <si>
    <t>Plan 2017. GODINA.</t>
  </si>
  <si>
    <t>Procjena 2019.g.</t>
  </si>
  <si>
    <t>Plan 2017</t>
  </si>
  <si>
    <t>PRIJEDLOG FINANCIJSKOG PLANA OŠ BLAGE ZADRE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</si>
  <si>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</si>
  <si>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</si>
  <si>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</si>
  <si>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 xml:space="preserve"> Procjena 2019.</t>
  </si>
  <si>
    <t>Klasa:602-02/16-01/95</t>
  </si>
  <si>
    <t>Urbroj: 2188-107-16/02-01</t>
  </si>
  <si>
    <t>U Vukovaru, 16.studenoga 2016 g.</t>
  </si>
  <si>
    <t xml:space="preserve">Predsjednica Školskog odbora </t>
  </si>
  <si>
    <t>Jasminka Kosor</t>
  </si>
  <si>
    <t>2019.</t>
  </si>
  <si>
    <t>Prijedlog Financijskijskog plana - Plan rashoda i izdataka za 2017.godinu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</si>
</sst>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Arial"/>
      <family val="2"/>
    </font>
    <font>
      <b/>
      <sz val="9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6"/>
      <name val="Times New Roman"/>
      <family val="1"/>
    </font>
    <font>
      <i/>
      <sz val="10"/>
      <name val="Arial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64"/>
      </left>
      <right/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23" fillId="0" borderId="0"/>
  </cellStyleXfs>
  <cellXfs count="231">
    <xf numFmtId="0" fontId="0" fillId="0" borderId="0" xfId="0"/>
    <xf numFmtId="0" fontId="0" fillId="0" borderId="0" xfId="0" applyAlignment="1">
      <alignment horizontal="center" wrapText="1"/>
    </xf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164" fontId="2" fillId="0" borderId="0" xfId="1" applyFont="1" applyBorder="1"/>
    <xf numFmtId="3" fontId="3" fillId="0" borderId="0" xfId="0" applyNumberFormat="1" applyFont="1"/>
    <xf numFmtId="164" fontId="3" fillId="0" borderId="0" xfId="1" applyFont="1" applyBorder="1"/>
    <xf numFmtId="3" fontId="3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3" fontId="3" fillId="0" borderId="2" xfId="0" quotePrefix="1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6" fillId="0" borderId="0" xfId="0" applyFont="1"/>
    <xf numFmtId="3" fontId="4" fillId="0" borderId="0" xfId="0" applyNumberFormat="1" applyFont="1"/>
    <xf numFmtId="3" fontId="7" fillId="0" borderId="0" xfId="0" applyNumberFormat="1" applyFont="1"/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/>
    <xf numFmtId="3" fontId="7" fillId="0" borderId="2" xfId="0" applyNumberFormat="1" applyFont="1" applyBorder="1"/>
    <xf numFmtId="3" fontId="7" fillId="0" borderId="4" xfId="0" applyNumberFormat="1" applyFont="1" applyBorder="1" applyAlignment="1">
      <alignment wrapText="1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/>
    <xf numFmtId="3" fontId="7" fillId="0" borderId="7" xfId="0" applyNumberFormat="1" applyFont="1" applyBorder="1" applyAlignment="1">
      <alignment horizontal="left" vertical="justify" wrapText="1"/>
    </xf>
    <xf numFmtId="164" fontId="7" fillId="0" borderId="0" xfId="1" applyFont="1" applyBorder="1" applyAlignment="1">
      <alignment wrapText="1"/>
    </xf>
    <xf numFmtId="3" fontId="7" fillId="0" borderId="6" xfId="0" applyNumberFormat="1" applyFont="1" applyBorder="1"/>
    <xf numFmtId="164" fontId="8" fillId="0" borderId="6" xfId="1" applyFont="1" applyBorder="1"/>
    <xf numFmtId="3" fontId="7" fillId="0" borderId="2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3" fontId="8" fillId="0" borderId="10" xfId="0" applyNumberFormat="1" applyFont="1" applyBorder="1"/>
    <xf numFmtId="3" fontId="7" fillId="0" borderId="0" xfId="0" quotePrefix="1" applyNumberFormat="1" applyFont="1" applyBorder="1" applyAlignment="1">
      <alignment horizontal="left"/>
    </xf>
    <xf numFmtId="3" fontId="10" fillId="0" borderId="3" xfId="0" applyNumberFormat="1" applyFont="1" applyBorder="1"/>
    <xf numFmtId="3" fontId="3" fillId="0" borderId="0" xfId="0" quotePrefix="1" applyNumberFormat="1" applyFont="1" applyBorder="1" applyAlignment="1">
      <alignment horizontal="center" wrapText="1"/>
    </xf>
    <xf numFmtId="3" fontId="7" fillId="0" borderId="8" xfId="0" quotePrefix="1" applyNumberFormat="1" applyFont="1" applyBorder="1" applyAlignment="1">
      <alignment horizontal="right" wrapText="1"/>
    </xf>
    <xf numFmtId="3" fontId="10" fillId="0" borderId="8" xfId="1" applyNumberFormat="1" applyFont="1" applyBorder="1"/>
    <xf numFmtId="3" fontId="8" fillId="0" borderId="0" xfId="0" applyNumberFormat="1" applyFont="1" applyBorder="1"/>
    <xf numFmtId="3" fontId="7" fillId="0" borderId="11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/>
    </xf>
    <xf numFmtId="3" fontId="10" fillId="0" borderId="11" xfId="0" applyNumberFormat="1" applyFont="1" applyBorder="1"/>
    <xf numFmtId="0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/>
    <xf numFmtId="3" fontId="11" fillId="0" borderId="11" xfId="0" applyNumberFormat="1" applyFont="1" applyBorder="1"/>
    <xf numFmtId="3" fontId="11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/>
    <xf numFmtId="0" fontId="10" fillId="0" borderId="11" xfId="0" applyNumberFormat="1" applyFont="1" applyBorder="1"/>
    <xf numFmtId="0" fontId="13" fillId="0" borderId="11" xfId="2" applyFont="1" applyFill="1" applyBorder="1" applyAlignment="1">
      <alignment horizontal="left" wrapText="1"/>
    </xf>
    <xf numFmtId="3" fontId="10" fillId="0" borderId="11" xfId="0" applyNumberFormat="1" applyFont="1" applyBorder="1" applyAlignment="1">
      <alignment horizontal="right" wrapText="1"/>
    </xf>
    <xf numFmtId="0" fontId="14" fillId="0" borderId="11" xfId="2" applyFont="1" applyFill="1" applyBorder="1" applyAlignment="1">
      <alignment horizontal="left" wrapText="1"/>
    </xf>
    <xf numFmtId="0" fontId="7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15" fillId="0" borderId="11" xfId="2" applyFont="1" applyFill="1" applyBorder="1" applyAlignment="1">
      <alignment horizontal="left" wrapText="1"/>
    </xf>
    <xf numFmtId="3" fontId="16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7" fillId="0" borderId="16" xfId="0" quotePrefix="1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17" fillId="0" borderId="17" xfId="2" applyFont="1" applyFill="1" applyBorder="1" applyAlignment="1">
      <alignment horizontal="left" wrapText="1"/>
    </xf>
    <xf numFmtId="0" fontId="3" fillId="0" borderId="15" xfId="0" applyNumberFormat="1" applyFont="1" applyBorder="1"/>
    <xf numFmtId="3" fontId="3" fillId="0" borderId="15" xfId="0" applyNumberFormat="1" applyFont="1" applyBorder="1"/>
    <xf numFmtId="0" fontId="7" fillId="0" borderId="7" xfId="0" applyNumberFormat="1" applyFont="1" applyBorder="1" applyAlignment="1">
      <alignment horizontal="left" vertical="center" wrapText="1"/>
    </xf>
    <xf numFmtId="3" fontId="3" fillId="0" borderId="1" xfId="0" quotePrefix="1" applyNumberFormat="1" applyFont="1" applyBorder="1" applyAlignment="1">
      <alignment horizontal="left"/>
    </xf>
    <xf numFmtId="3" fontId="18" fillId="0" borderId="4" xfId="0" applyNumberFormat="1" applyFont="1" applyBorder="1"/>
    <xf numFmtId="3" fontId="19" fillId="0" borderId="4" xfId="0" applyNumberFormat="1" applyFont="1" applyBorder="1"/>
    <xf numFmtId="3" fontId="20" fillId="0" borderId="0" xfId="0" applyNumberFormat="1" applyFont="1"/>
    <xf numFmtId="3" fontId="9" fillId="0" borderId="18" xfId="0" applyNumberFormat="1" applyFont="1" applyBorder="1" applyAlignment="1">
      <alignment horizontal="left" vertical="center"/>
    </xf>
    <xf numFmtId="3" fontId="3" fillId="0" borderId="14" xfId="0" quotePrefix="1" applyNumberFormat="1" applyFont="1" applyBorder="1" applyAlignment="1">
      <alignment horizontal="left"/>
    </xf>
    <xf numFmtId="0" fontId="22" fillId="0" borderId="0" xfId="0" applyFont="1" applyAlignment="1">
      <alignment horizontal="center" wrapText="1"/>
    </xf>
    <xf numFmtId="3" fontId="7" fillId="0" borderId="19" xfId="0" applyNumberFormat="1" applyFont="1" applyBorder="1" applyAlignment="1">
      <alignment horizontal="right" wrapText="1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/>
    <xf numFmtId="3" fontId="7" fillId="0" borderId="21" xfId="0" applyNumberFormat="1" applyFont="1" applyBorder="1" applyAlignment="1">
      <alignment horizontal="right" wrapText="1"/>
    </xf>
    <xf numFmtId="3" fontId="3" fillId="0" borderId="22" xfId="0" quotePrefix="1" applyNumberFormat="1" applyFont="1" applyFill="1" applyBorder="1" applyAlignment="1">
      <alignment horizontal="center" vertical="center" wrapText="1"/>
    </xf>
    <xf numFmtId="0" fontId="3" fillId="0" borderId="23" xfId="0" quotePrefix="1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right" wrapText="1"/>
    </xf>
    <xf numFmtId="3" fontId="7" fillId="0" borderId="15" xfId="0" applyNumberFormat="1" applyFont="1" applyBorder="1" applyAlignment="1">
      <alignment horizontal="right" wrapText="1"/>
    </xf>
    <xf numFmtId="3" fontId="7" fillId="0" borderId="27" xfId="0" applyNumberFormat="1" applyFont="1" applyBorder="1" applyAlignment="1">
      <alignment horizontal="right" wrapText="1"/>
    </xf>
    <xf numFmtId="0" fontId="8" fillId="0" borderId="29" xfId="0" applyNumberFormat="1" applyFont="1" applyBorder="1" applyAlignment="1">
      <alignment horizontal="left"/>
    </xf>
    <xf numFmtId="0" fontId="8" fillId="0" borderId="30" xfId="0" applyNumberFormat="1" applyFont="1" applyBorder="1"/>
    <xf numFmtId="3" fontId="11" fillId="0" borderId="30" xfId="0" applyNumberFormat="1" applyFont="1" applyBorder="1" applyAlignment="1">
      <alignment horizontal="right" wrapText="1"/>
    </xf>
    <xf numFmtId="3" fontId="8" fillId="0" borderId="30" xfId="0" applyNumberFormat="1" applyFont="1" applyBorder="1"/>
    <xf numFmtId="3" fontId="7" fillId="0" borderId="31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8" fillId="0" borderId="28" xfId="0" applyNumberFormat="1" applyFont="1" applyBorder="1" applyAlignment="1">
      <alignment horizontal="center"/>
    </xf>
    <xf numFmtId="0" fontId="7" fillId="0" borderId="25" xfId="0" quotePrefix="1" applyNumberFormat="1" applyFont="1" applyBorder="1" applyAlignment="1">
      <alignment horizontal="left"/>
    </xf>
    <xf numFmtId="3" fontId="7" fillId="0" borderId="25" xfId="0" applyNumberFormat="1" applyFont="1" applyBorder="1"/>
    <xf numFmtId="0" fontId="10" fillId="0" borderId="11" xfId="0" applyNumberFormat="1" applyFont="1" applyBorder="1" applyAlignment="1">
      <alignment horizontal="left" vertical="center" wrapText="1"/>
    </xf>
    <xf numFmtId="0" fontId="25" fillId="0" borderId="0" xfId="3" applyNumberFormat="1" applyFont="1" applyFill="1" applyBorder="1" applyAlignment="1" applyProtection="1"/>
    <xf numFmtId="0" fontId="26" fillId="0" borderId="0" xfId="3" applyNumberFormat="1" applyFont="1" applyFill="1" applyBorder="1" applyAlignment="1" applyProtection="1"/>
    <xf numFmtId="0" fontId="24" fillId="0" borderId="0" xfId="3" applyNumberFormat="1" applyFont="1" applyFill="1" applyBorder="1" applyAlignment="1" applyProtection="1">
      <alignment horizontal="left" wrapText="1"/>
    </xf>
    <xf numFmtId="0" fontId="27" fillId="0" borderId="0" xfId="3" applyNumberFormat="1" applyFont="1" applyFill="1" applyBorder="1" applyAlignment="1" applyProtection="1">
      <alignment wrapText="1"/>
    </xf>
    <xf numFmtId="0" fontId="28" fillId="0" borderId="33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left" wrapText="1"/>
    </xf>
    <xf numFmtId="0" fontId="28" fillId="0" borderId="2" xfId="3" quotePrefix="1" applyFont="1" applyBorder="1" applyAlignment="1">
      <alignment horizontal="center" wrapText="1"/>
    </xf>
    <xf numFmtId="0" fontId="28" fillId="0" borderId="2" xfId="3" quotePrefix="1" applyNumberFormat="1" applyFont="1" applyFill="1" applyBorder="1" applyAlignment="1" applyProtection="1">
      <alignment horizontal="left"/>
    </xf>
    <xf numFmtId="0" fontId="29" fillId="0" borderId="11" xfId="3" applyNumberFormat="1" applyFont="1" applyFill="1" applyBorder="1" applyAlignment="1" applyProtection="1">
      <alignment horizontal="center" wrapText="1"/>
    </xf>
    <xf numFmtId="0" fontId="29" fillId="0" borderId="11" xfId="3" applyNumberFormat="1" applyFont="1" applyFill="1" applyBorder="1" applyAlignment="1" applyProtection="1">
      <alignment horizontal="center"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3" fontId="28" fillId="0" borderId="11" xfId="3" applyNumberFormat="1" applyFont="1" applyBorder="1" applyAlignment="1">
      <alignment horizontal="right"/>
    </xf>
    <xf numFmtId="0" fontId="30" fillId="0" borderId="33" xfId="3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3" fontId="28" fillId="0" borderId="11" xfId="3" applyNumberFormat="1" applyFont="1" applyFill="1" applyBorder="1" applyAlignment="1" applyProtection="1">
      <alignment horizontal="right" wrapText="1"/>
    </xf>
    <xf numFmtId="3" fontId="28" fillId="0" borderId="33" xfId="3" applyNumberFormat="1" applyFont="1" applyBorder="1" applyAlignment="1">
      <alignment horizontal="right"/>
    </xf>
    <xf numFmtId="0" fontId="27" fillId="0" borderId="0" xfId="3" applyNumberFormat="1" applyFont="1" applyFill="1" applyBorder="1" applyAlignment="1" applyProtection="1"/>
    <xf numFmtId="0" fontId="28" fillId="0" borderId="2" xfId="3" quotePrefix="1" applyFont="1" applyBorder="1" applyAlignment="1">
      <alignment horizontal="left"/>
    </xf>
    <xf numFmtId="0" fontId="28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wrapText="1"/>
    </xf>
    <xf numFmtId="0" fontId="26" fillId="0" borderId="2" xfId="3" applyNumberFormat="1" applyFont="1" applyFill="1" applyBorder="1" applyAlignment="1" applyProtection="1">
      <alignment horizontal="center" wrapText="1"/>
    </xf>
    <xf numFmtId="0" fontId="27" fillId="0" borderId="11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left" wrapText="1"/>
    </xf>
    <xf numFmtId="0" fontId="25" fillId="0" borderId="0" xfId="3" applyNumberFormat="1" applyFont="1" applyFill="1" applyBorder="1" applyAlignment="1" applyProtection="1">
      <alignment horizontal="center"/>
    </xf>
    <xf numFmtId="1" fontId="32" fillId="0" borderId="0" xfId="3" applyNumberFormat="1" applyFont="1" applyAlignment="1">
      <alignment wrapText="1"/>
    </xf>
    <xf numFmtId="0" fontId="32" fillId="0" borderId="0" xfId="3" applyFont="1"/>
    <xf numFmtId="0" fontId="32" fillId="0" borderId="0" xfId="3" applyFont="1" applyAlignment="1">
      <alignment horizontal="right"/>
    </xf>
    <xf numFmtId="1" fontId="6" fillId="2" borderId="22" xfId="3" applyNumberFormat="1" applyFont="1" applyFill="1" applyBorder="1" applyAlignment="1">
      <alignment horizontal="right" vertical="top" wrapText="1"/>
    </xf>
    <xf numFmtId="1" fontId="6" fillId="2" borderId="37" xfId="3" applyNumberFormat="1" applyFont="1" applyFill="1" applyBorder="1" applyAlignment="1">
      <alignment horizontal="left" wrapText="1"/>
    </xf>
    <xf numFmtId="0" fontId="6" fillId="0" borderId="14" xfId="3" applyFont="1" applyBorder="1" applyAlignment="1">
      <alignment vertical="center" wrapText="1"/>
    </xf>
    <xf numFmtId="0" fontId="6" fillId="0" borderId="15" xfId="3" applyFont="1" applyBorder="1" applyAlignment="1">
      <alignment vertical="center" wrapText="1"/>
    </xf>
    <xf numFmtId="0" fontId="6" fillId="0" borderId="38" xfId="3" applyFont="1" applyBorder="1" applyAlignment="1">
      <alignment vertical="center" wrapText="1"/>
    </xf>
    <xf numFmtId="1" fontId="32" fillId="0" borderId="22" xfId="3" applyNumberFormat="1" applyFont="1" applyBorder="1" applyAlignment="1">
      <alignment horizontal="left" wrapText="1"/>
    </xf>
    <xf numFmtId="3" fontId="32" fillId="0" borderId="39" xfId="3" applyNumberFormat="1" applyFont="1" applyBorder="1" applyAlignment="1">
      <alignment horizontal="center" vertical="center" wrapText="1"/>
    </xf>
    <xf numFmtId="3" fontId="32" fillId="0" borderId="20" xfId="3" applyNumberFormat="1" applyFont="1" applyBorder="1"/>
    <xf numFmtId="3" fontId="32" fillId="0" borderId="20" xfId="3" applyNumberFormat="1" applyFont="1" applyBorder="1" applyAlignment="1">
      <alignment horizontal="center" wrapText="1"/>
    </xf>
    <xf numFmtId="3" fontId="32" fillId="0" borderId="20" xfId="3" applyNumberFormat="1" applyFont="1" applyBorder="1" applyAlignment="1">
      <alignment horizontal="center" vertical="center" wrapText="1"/>
    </xf>
    <xf numFmtId="3" fontId="32" fillId="0" borderId="24" xfId="3" applyNumberFormat="1" applyFont="1" applyBorder="1" applyAlignment="1">
      <alignment horizontal="center" vertical="center" wrapText="1"/>
    </xf>
    <xf numFmtId="3" fontId="32" fillId="0" borderId="40" xfId="3" applyNumberFormat="1" applyFont="1" applyBorder="1" applyAlignment="1">
      <alignment horizontal="center" vertical="center" wrapText="1"/>
    </xf>
    <xf numFmtId="1" fontId="32" fillId="0" borderId="41" xfId="3" applyNumberFormat="1" applyFont="1" applyBorder="1" applyAlignment="1">
      <alignment horizontal="left" wrapText="1"/>
    </xf>
    <xf numFmtId="3" fontId="32" fillId="0" borderId="42" xfId="3" applyNumberFormat="1" applyFont="1" applyBorder="1"/>
    <xf numFmtId="3" fontId="32" fillId="0" borderId="31" xfId="3" applyNumberFormat="1" applyFont="1" applyBorder="1"/>
    <xf numFmtId="3" fontId="32" fillId="0" borderId="34" xfId="3" applyNumberFormat="1" applyFont="1" applyBorder="1"/>
    <xf numFmtId="3" fontId="32" fillId="0" borderId="43" xfId="3" applyNumberFormat="1" applyFont="1" applyBorder="1"/>
    <xf numFmtId="1" fontId="32" fillId="0" borderId="41" xfId="3" applyNumberFormat="1" applyFont="1" applyBorder="1" applyAlignment="1">
      <alignment wrapText="1"/>
    </xf>
    <xf numFmtId="1" fontId="32" fillId="0" borderId="44" xfId="3" applyNumberFormat="1" applyFont="1" applyBorder="1" applyAlignment="1">
      <alignment wrapText="1"/>
    </xf>
    <xf numFmtId="3" fontId="32" fillId="0" borderId="45" xfId="3" applyNumberFormat="1" applyFont="1" applyBorder="1"/>
    <xf numFmtId="3" fontId="32" fillId="0" borderId="25" xfId="3" applyNumberFormat="1" applyFont="1" applyBorder="1"/>
    <xf numFmtId="3" fontId="32" fillId="0" borderId="46" xfId="3" applyNumberFormat="1" applyFont="1" applyBorder="1"/>
    <xf numFmtId="3" fontId="32" fillId="0" borderId="47" xfId="3" applyNumberFormat="1" applyFont="1" applyBorder="1"/>
    <xf numFmtId="1" fontId="6" fillId="0" borderId="48" xfId="3" applyNumberFormat="1" applyFont="1" applyBorder="1" applyAlignment="1">
      <alignment wrapText="1"/>
    </xf>
    <xf numFmtId="3" fontId="32" fillId="0" borderId="35" xfId="3" applyNumberFormat="1" applyFont="1" applyBorder="1"/>
    <xf numFmtId="3" fontId="32" fillId="0" borderId="48" xfId="3" applyNumberFormat="1" applyFont="1" applyBorder="1"/>
    <xf numFmtId="3" fontId="32" fillId="0" borderId="36" xfId="3" applyNumberFormat="1" applyFont="1" applyBorder="1"/>
    <xf numFmtId="3" fontId="32" fillId="0" borderId="27" xfId="3" applyNumberFormat="1" applyFont="1" applyBorder="1"/>
    <xf numFmtId="0" fontId="25" fillId="0" borderId="0" xfId="3" applyNumberFormat="1" applyFont="1" applyFill="1" applyBorder="1" applyAlignment="1" applyProtection="1">
      <alignment vertical="center" wrapText="1"/>
    </xf>
    <xf numFmtId="0" fontId="25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horizontal="left" vertical="center" wrapText="1"/>
    </xf>
    <xf numFmtId="1" fontId="6" fillId="0" borderId="22" xfId="3" applyNumberFormat="1" applyFont="1" applyFill="1" applyBorder="1" applyAlignment="1">
      <alignment horizontal="right" vertical="top" wrapText="1"/>
    </xf>
    <xf numFmtId="1" fontId="6" fillId="0" borderId="37" xfId="3" applyNumberFormat="1" applyFont="1" applyFill="1" applyBorder="1" applyAlignment="1">
      <alignment horizontal="left" wrapText="1"/>
    </xf>
    <xf numFmtId="0" fontId="25" fillId="0" borderId="0" xfId="3" applyNumberFormat="1" applyFont="1" applyFill="1" applyBorder="1" applyAlignment="1" applyProtection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Border="1" applyAlignment="1">
      <alignment vertical="center"/>
    </xf>
    <xf numFmtId="0" fontId="29" fillId="0" borderId="0" xfId="3" applyNumberFormat="1" applyFont="1" applyFill="1" applyBorder="1" applyAlignment="1" applyProtection="1">
      <alignment vertical="center"/>
    </xf>
    <xf numFmtId="0" fontId="34" fillId="0" borderId="0" xfId="3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0" fontId="35" fillId="0" borderId="0" xfId="3" quotePrefix="1" applyFont="1" applyBorder="1" applyAlignment="1">
      <alignment horizontal="left" vertical="center"/>
    </xf>
    <xf numFmtId="0" fontId="33" fillId="0" borderId="0" xfId="3" quotePrefix="1" applyFont="1" applyBorder="1" applyAlignment="1">
      <alignment horizontal="center" vertical="center"/>
    </xf>
    <xf numFmtId="0" fontId="33" fillId="0" borderId="0" xfId="3" quotePrefix="1" applyFont="1" applyBorder="1" applyAlignment="1">
      <alignment horizontal="left" vertical="center"/>
    </xf>
    <xf numFmtId="0" fontId="35" fillId="0" borderId="0" xfId="3" quotePrefix="1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34" fillId="0" borderId="0" xfId="3" quotePrefix="1" applyFont="1" applyBorder="1" applyAlignment="1">
      <alignment horizontal="left" vertical="center" wrapText="1"/>
    </xf>
    <xf numFmtId="0" fontId="35" fillId="0" borderId="0" xfId="3" quotePrefix="1" applyFont="1" applyBorder="1" applyAlignment="1">
      <alignment horizontal="left" vertical="center" wrapText="1"/>
    </xf>
    <xf numFmtId="0" fontId="34" fillId="0" borderId="0" xfId="3" quotePrefix="1" applyFont="1" applyBorder="1" applyAlignment="1">
      <alignment horizontal="left" vertical="center"/>
    </xf>
    <xf numFmtId="0" fontId="34" fillId="0" borderId="0" xfId="3" applyFont="1" applyBorder="1" applyAlignment="1">
      <alignment horizontal="left" vertical="center"/>
    </xf>
    <xf numFmtId="0" fontId="34" fillId="0" borderId="0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7" fillId="0" borderId="0" xfId="3" quotePrefix="1" applyNumberFormat="1" applyFont="1" applyFill="1" applyBorder="1" applyAlignment="1" applyProtection="1">
      <alignment horizontal="center" vertical="center"/>
    </xf>
    <xf numFmtId="3" fontId="37" fillId="0" borderId="0" xfId="3" applyNumberFormat="1" applyFont="1" applyFill="1" applyBorder="1" applyAlignment="1" applyProtection="1"/>
    <xf numFmtId="0" fontId="34" fillId="0" borderId="2" xfId="3" quotePrefix="1" applyFont="1" applyBorder="1" applyAlignment="1">
      <alignment horizontal="left" vertical="center" wrapText="1"/>
    </xf>
    <xf numFmtId="0" fontId="34" fillId="0" borderId="2" xfId="3" quotePrefix="1" applyFont="1" applyBorder="1" applyAlignment="1">
      <alignment horizontal="center" vertical="center" wrapText="1"/>
    </xf>
    <xf numFmtId="0" fontId="29" fillId="0" borderId="2" xfId="3" quotePrefix="1" applyNumberFormat="1" applyFont="1" applyFill="1" applyBorder="1" applyAlignment="1" applyProtection="1">
      <alignment horizontal="left" vertical="center"/>
    </xf>
    <xf numFmtId="0" fontId="25" fillId="0" borderId="0" xfId="3" quotePrefix="1" applyNumberFormat="1" applyFont="1" applyFill="1" applyBorder="1" applyAlignment="1" applyProtection="1">
      <alignment horizontal="center" vertical="center"/>
    </xf>
    <xf numFmtId="3" fontId="25" fillId="0" borderId="0" xfId="3" quotePrefix="1" applyNumberFormat="1" applyFont="1" applyFill="1" applyBorder="1" applyAlignment="1" applyProtection="1">
      <alignment horizontal="left"/>
    </xf>
    <xf numFmtId="3" fontId="29" fillId="0" borderId="0" xfId="3" quotePrefix="1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 applyAlignment="1" applyProtection="1"/>
    <xf numFmtId="3" fontId="29" fillId="0" borderId="0" xfId="3" quotePrefix="1" applyNumberFormat="1" applyFont="1" applyFill="1" applyBorder="1" applyAlignment="1" applyProtection="1">
      <alignment horizontal="left" wrapText="1"/>
    </xf>
    <xf numFmtId="3" fontId="29" fillId="0" borderId="0" xfId="3" applyNumberFormat="1" applyFont="1" applyFill="1" applyBorder="1" applyAlignment="1" applyProtection="1"/>
    <xf numFmtId="0" fontId="28" fillId="0" borderId="0" xfId="3" quotePrefix="1" applyFont="1" applyBorder="1" applyAlignment="1">
      <alignment horizontal="left" vertical="center"/>
    </xf>
    <xf numFmtId="3" fontId="25" fillId="0" borderId="0" xfId="3" applyNumberFormat="1" applyFont="1" applyFill="1" applyBorder="1" applyAlignment="1" applyProtection="1">
      <alignment horizontal="left"/>
    </xf>
    <xf numFmtId="0" fontId="28" fillId="0" borderId="0" xfId="3" applyNumberFormat="1" applyFont="1" applyFill="1" applyBorder="1" applyAlignment="1" applyProtection="1">
      <alignment vertical="center"/>
    </xf>
    <xf numFmtId="0" fontId="29" fillId="0" borderId="0" xfId="3" applyNumberFormat="1" applyFont="1" applyFill="1" applyBorder="1" applyAlignment="1" applyProtection="1">
      <alignment horizontal="center" vertical="center"/>
    </xf>
    <xf numFmtId="0" fontId="29" fillId="0" borderId="0" xfId="3" applyNumberFormat="1" applyFont="1" applyFill="1" applyBorder="1" applyAlignment="1" applyProtection="1"/>
    <xf numFmtId="0" fontId="25" fillId="0" borderId="0" xfId="3" applyNumberFormat="1" applyFont="1" applyFill="1" applyBorder="1" applyAlignment="1" applyProtection="1">
      <alignment horizontal="center" vertical="center"/>
    </xf>
    <xf numFmtId="0" fontId="29" fillId="0" borderId="0" xfId="3" quotePrefix="1" applyNumberFormat="1" applyFont="1" applyFill="1" applyBorder="1" applyAlignment="1" applyProtection="1">
      <alignment horizontal="left"/>
    </xf>
    <xf numFmtId="3" fontId="29" fillId="0" borderId="11" xfId="3" applyNumberFormat="1" applyFont="1" applyFill="1" applyBorder="1" applyAlignment="1" applyProtection="1">
      <alignment horizontal="center" wrapText="1"/>
    </xf>
    <xf numFmtId="3" fontId="6" fillId="0" borderId="35" xfId="3" applyNumberFormat="1" applyFont="1" applyBorder="1" applyAlignment="1">
      <alignment horizontal="center"/>
    </xf>
    <xf numFmtId="3" fontId="6" fillId="0" borderId="36" xfId="3" applyNumberFormat="1" applyFont="1" applyBorder="1" applyAlignment="1">
      <alignment horizontal="center"/>
    </xf>
    <xf numFmtId="3" fontId="6" fillId="0" borderId="27" xfId="3" applyNumberFormat="1" applyFont="1" applyBorder="1" applyAlignment="1">
      <alignment horizontal="center"/>
    </xf>
    <xf numFmtId="0" fontId="24" fillId="0" borderId="1" xfId="3" quotePrefix="1" applyNumberFormat="1" applyFont="1" applyFill="1" applyBorder="1" applyAlignment="1" applyProtection="1">
      <alignment horizontal="left" wrapText="1"/>
    </xf>
    <xf numFmtId="0" fontId="27" fillId="0" borderId="1" xfId="3" applyNumberFormat="1" applyFont="1" applyFill="1" applyBorder="1" applyAlignment="1" applyProtection="1">
      <alignment wrapText="1"/>
    </xf>
    <xf numFmtId="0" fontId="24" fillId="0" borderId="0" xfId="3" applyNumberFormat="1" applyFont="1" applyFill="1" applyBorder="1" applyAlignment="1" applyProtection="1">
      <alignment horizontal="center" vertical="center" wrapText="1"/>
    </xf>
    <xf numFmtId="0" fontId="30" fillId="0" borderId="35" xfId="3" applyFont="1" applyFill="1" applyBorder="1" applyAlignment="1">
      <alignment horizontal="center" vertical="center"/>
    </xf>
    <xf numFmtId="0" fontId="31" fillId="0" borderId="36" xfId="3" applyFont="1" applyFill="1" applyBorder="1" applyAlignment="1">
      <alignment horizontal="center" vertical="center"/>
    </xf>
    <xf numFmtId="0" fontId="31" fillId="0" borderId="27" xfId="3" applyFont="1" applyFill="1" applyBorder="1" applyAlignment="1">
      <alignment horizontal="center" vertical="center"/>
    </xf>
    <xf numFmtId="0" fontId="30" fillId="0" borderId="33" xfId="3" applyNumberFormat="1" applyFont="1" applyFill="1" applyBorder="1" applyAlignment="1" applyProtection="1">
      <alignment horizontal="left" wrapText="1"/>
    </xf>
    <xf numFmtId="0" fontId="31" fillId="0" borderId="2" xfId="3" applyNumberFormat="1" applyFont="1" applyFill="1" applyBorder="1" applyAlignment="1" applyProtection="1">
      <alignment wrapText="1"/>
    </xf>
    <xf numFmtId="0" fontId="30" fillId="0" borderId="33" xfId="3" quotePrefix="1" applyNumberFormat="1" applyFont="1" applyFill="1" applyBorder="1" applyAlignment="1" applyProtection="1">
      <alignment horizontal="left" wrapText="1"/>
    </xf>
    <xf numFmtId="0" fontId="32" fillId="0" borderId="2" xfId="3" applyNumberFormat="1" applyFont="1" applyFill="1" applyBorder="1" applyAlignment="1" applyProtection="1">
      <alignment wrapText="1"/>
    </xf>
    <xf numFmtId="0" fontId="30" fillId="0" borderId="33" xfId="3" quotePrefix="1" applyFont="1" applyBorder="1" applyAlignment="1">
      <alignment horizontal="left"/>
    </xf>
    <xf numFmtId="0" fontId="32" fillId="0" borderId="2" xfId="3" applyNumberFormat="1" applyFont="1" applyFill="1" applyBorder="1" applyAlignment="1" applyProtection="1"/>
    <xf numFmtId="0" fontId="27" fillId="0" borderId="0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/>
    <xf numFmtId="0" fontId="28" fillId="0" borderId="33" xfId="3" applyNumberFormat="1" applyFont="1" applyFill="1" applyBorder="1" applyAlignment="1" applyProtection="1">
      <alignment horizontal="left" wrapText="1"/>
    </xf>
    <xf numFmtId="0" fontId="26" fillId="0" borderId="2" xfId="3" applyNumberFormat="1" applyFont="1" applyFill="1" applyBorder="1" applyAlignment="1" applyProtection="1">
      <alignment wrapText="1"/>
    </xf>
    <xf numFmtId="0" fontId="25" fillId="0" borderId="2" xfId="3" applyNumberFormat="1" applyFont="1" applyFill="1" applyBorder="1" applyAlignment="1" applyProtection="1"/>
    <xf numFmtId="0" fontId="24" fillId="0" borderId="0" xfId="3" quotePrefix="1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 applyProtection="1">
      <alignment vertical="center" wrapText="1"/>
    </xf>
    <xf numFmtId="0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no 2" xfId="3"/>
    <cellStyle name="Obično_List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17253</xdr:colOff>
      <xdr:row>2</xdr:row>
      <xdr:rowOff>17253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253" y="491706"/>
          <a:ext cx="948905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2</xdr:row>
      <xdr:rowOff>17253</xdr:rowOff>
    </xdr:from>
    <xdr:to>
      <xdr:col>0</xdr:col>
      <xdr:colOff>957532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626" y="491706"/>
          <a:ext cx="948906" cy="15527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16</xdr:row>
      <xdr:rowOff>17253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7253" y="4459857"/>
          <a:ext cx="948905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16</xdr:row>
      <xdr:rowOff>17253</xdr:rowOff>
    </xdr:from>
    <xdr:to>
      <xdr:col>0</xdr:col>
      <xdr:colOff>957532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626" y="4459857"/>
          <a:ext cx="948906" cy="15009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17253</xdr:colOff>
      <xdr:row>30</xdr:row>
      <xdr:rowOff>17253</xdr:rowOff>
    </xdr:from>
    <xdr:to>
      <xdr:col>1</xdr:col>
      <xdr:colOff>0</xdr:colOff>
      <xdr:row>32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7253" y="8376249"/>
          <a:ext cx="948905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30</xdr:row>
      <xdr:rowOff>17253</xdr:rowOff>
    </xdr:from>
    <xdr:to>
      <xdr:col>0</xdr:col>
      <xdr:colOff>957532</xdr:colOff>
      <xdr:row>32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8626" y="8376249"/>
          <a:ext cx="948906" cy="1552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34" zoomScaleNormal="100" workbookViewId="0">
      <selection activeCell="B43" sqref="B43:H43"/>
    </sheetView>
  </sheetViews>
  <sheetFormatPr defaultColWidth="10" defaultRowHeight="12.75" x14ac:dyDescent="0.2"/>
  <cols>
    <col min="1" max="1" width="14" style="171" customWidth="1"/>
    <col min="2" max="3" width="15.42578125" style="171" customWidth="1"/>
    <col min="4" max="4" width="15.42578125" style="204" customWidth="1"/>
    <col min="5" max="8" width="15.42578125" style="110" customWidth="1"/>
    <col min="9" max="9" width="6.85546875" style="110" customWidth="1"/>
    <col min="10" max="10" width="12.42578125" style="110" customWidth="1"/>
    <col min="11" max="11" width="6.85546875" style="110" customWidth="1"/>
    <col min="12" max="256" width="10" style="110"/>
    <col min="257" max="257" width="14" style="110" customWidth="1"/>
    <col min="258" max="264" width="15.42578125" style="110" customWidth="1"/>
    <col min="265" max="265" width="6.85546875" style="110" customWidth="1"/>
    <col min="266" max="266" width="12.42578125" style="110" customWidth="1"/>
    <col min="267" max="267" width="6.85546875" style="110" customWidth="1"/>
    <col min="268" max="512" width="10" style="110"/>
    <col min="513" max="513" width="14" style="110" customWidth="1"/>
    <col min="514" max="520" width="15.42578125" style="110" customWidth="1"/>
    <col min="521" max="521" width="6.85546875" style="110" customWidth="1"/>
    <col min="522" max="522" width="12.42578125" style="110" customWidth="1"/>
    <col min="523" max="523" width="6.85546875" style="110" customWidth="1"/>
    <col min="524" max="768" width="10" style="110"/>
    <col min="769" max="769" width="14" style="110" customWidth="1"/>
    <col min="770" max="776" width="15.42578125" style="110" customWidth="1"/>
    <col min="777" max="777" width="6.85546875" style="110" customWidth="1"/>
    <col min="778" max="778" width="12.42578125" style="110" customWidth="1"/>
    <col min="779" max="779" width="6.85546875" style="110" customWidth="1"/>
    <col min="780" max="1024" width="10" style="110"/>
    <col min="1025" max="1025" width="14" style="110" customWidth="1"/>
    <col min="1026" max="1032" width="15.42578125" style="110" customWidth="1"/>
    <col min="1033" max="1033" width="6.85546875" style="110" customWidth="1"/>
    <col min="1034" max="1034" width="12.42578125" style="110" customWidth="1"/>
    <col min="1035" max="1035" width="6.85546875" style="110" customWidth="1"/>
    <col min="1036" max="1280" width="10" style="110"/>
    <col min="1281" max="1281" width="14" style="110" customWidth="1"/>
    <col min="1282" max="1288" width="15.42578125" style="110" customWidth="1"/>
    <col min="1289" max="1289" width="6.85546875" style="110" customWidth="1"/>
    <col min="1290" max="1290" width="12.42578125" style="110" customWidth="1"/>
    <col min="1291" max="1291" width="6.85546875" style="110" customWidth="1"/>
    <col min="1292" max="1536" width="10" style="110"/>
    <col min="1537" max="1537" width="14" style="110" customWidth="1"/>
    <col min="1538" max="1544" width="15.42578125" style="110" customWidth="1"/>
    <col min="1545" max="1545" width="6.85546875" style="110" customWidth="1"/>
    <col min="1546" max="1546" width="12.42578125" style="110" customWidth="1"/>
    <col min="1547" max="1547" width="6.85546875" style="110" customWidth="1"/>
    <col min="1548" max="1792" width="10" style="110"/>
    <col min="1793" max="1793" width="14" style="110" customWidth="1"/>
    <col min="1794" max="1800" width="15.42578125" style="110" customWidth="1"/>
    <col min="1801" max="1801" width="6.85546875" style="110" customWidth="1"/>
    <col min="1802" max="1802" width="12.42578125" style="110" customWidth="1"/>
    <col min="1803" max="1803" width="6.85546875" style="110" customWidth="1"/>
    <col min="1804" max="2048" width="10" style="110"/>
    <col min="2049" max="2049" width="14" style="110" customWidth="1"/>
    <col min="2050" max="2056" width="15.42578125" style="110" customWidth="1"/>
    <col min="2057" max="2057" width="6.85546875" style="110" customWidth="1"/>
    <col min="2058" max="2058" width="12.42578125" style="110" customWidth="1"/>
    <col min="2059" max="2059" width="6.85546875" style="110" customWidth="1"/>
    <col min="2060" max="2304" width="10" style="110"/>
    <col min="2305" max="2305" width="14" style="110" customWidth="1"/>
    <col min="2306" max="2312" width="15.42578125" style="110" customWidth="1"/>
    <col min="2313" max="2313" width="6.85546875" style="110" customWidth="1"/>
    <col min="2314" max="2314" width="12.42578125" style="110" customWidth="1"/>
    <col min="2315" max="2315" width="6.85546875" style="110" customWidth="1"/>
    <col min="2316" max="2560" width="10" style="110"/>
    <col min="2561" max="2561" width="14" style="110" customWidth="1"/>
    <col min="2562" max="2568" width="15.42578125" style="110" customWidth="1"/>
    <col min="2569" max="2569" width="6.85546875" style="110" customWidth="1"/>
    <col min="2570" max="2570" width="12.42578125" style="110" customWidth="1"/>
    <col min="2571" max="2571" width="6.85546875" style="110" customWidth="1"/>
    <col min="2572" max="2816" width="10" style="110"/>
    <col min="2817" max="2817" width="14" style="110" customWidth="1"/>
    <col min="2818" max="2824" width="15.42578125" style="110" customWidth="1"/>
    <col min="2825" max="2825" width="6.85546875" style="110" customWidth="1"/>
    <col min="2826" max="2826" width="12.42578125" style="110" customWidth="1"/>
    <col min="2827" max="2827" width="6.85546875" style="110" customWidth="1"/>
    <col min="2828" max="3072" width="10" style="110"/>
    <col min="3073" max="3073" width="14" style="110" customWidth="1"/>
    <col min="3074" max="3080" width="15.42578125" style="110" customWidth="1"/>
    <col min="3081" max="3081" width="6.85546875" style="110" customWidth="1"/>
    <col min="3082" max="3082" width="12.42578125" style="110" customWidth="1"/>
    <col min="3083" max="3083" width="6.85546875" style="110" customWidth="1"/>
    <col min="3084" max="3328" width="10" style="110"/>
    <col min="3329" max="3329" width="14" style="110" customWidth="1"/>
    <col min="3330" max="3336" width="15.42578125" style="110" customWidth="1"/>
    <col min="3337" max="3337" width="6.85546875" style="110" customWidth="1"/>
    <col min="3338" max="3338" width="12.42578125" style="110" customWidth="1"/>
    <col min="3339" max="3339" width="6.85546875" style="110" customWidth="1"/>
    <col min="3340" max="3584" width="10" style="110"/>
    <col min="3585" max="3585" width="14" style="110" customWidth="1"/>
    <col min="3586" max="3592" width="15.42578125" style="110" customWidth="1"/>
    <col min="3593" max="3593" width="6.85546875" style="110" customWidth="1"/>
    <col min="3594" max="3594" width="12.42578125" style="110" customWidth="1"/>
    <col min="3595" max="3595" width="6.85546875" style="110" customWidth="1"/>
    <col min="3596" max="3840" width="10" style="110"/>
    <col min="3841" max="3841" width="14" style="110" customWidth="1"/>
    <col min="3842" max="3848" width="15.42578125" style="110" customWidth="1"/>
    <col min="3849" max="3849" width="6.85546875" style="110" customWidth="1"/>
    <col min="3850" max="3850" width="12.42578125" style="110" customWidth="1"/>
    <col min="3851" max="3851" width="6.85546875" style="110" customWidth="1"/>
    <col min="3852" max="4096" width="10" style="110"/>
    <col min="4097" max="4097" width="14" style="110" customWidth="1"/>
    <col min="4098" max="4104" width="15.42578125" style="110" customWidth="1"/>
    <col min="4105" max="4105" width="6.85546875" style="110" customWidth="1"/>
    <col min="4106" max="4106" width="12.42578125" style="110" customWidth="1"/>
    <col min="4107" max="4107" width="6.85546875" style="110" customWidth="1"/>
    <col min="4108" max="4352" width="10" style="110"/>
    <col min="4353" max="4353" width="14" style="110" customWidth="1"/>
    <col min="4354" max="4360" width="15.42578125" style="110" customWidth="1"/>
    <col min="4361" max="4361" width="6.85546875" style="110" customWidth="1"/>
    <col min="4362" max="4362" width="12.42578125" style="110" customWidth="1"/>
    <col min="4363" max="4363" width="6.85546875" style="110" customWidth="1"/>
    <col min="4364" max="4608" width="10" style="110"/>
    <col min="4609" max="4609" width="14" style="110" customWidth="1"/>
    <col min="4610" max="4616" width="15.42578125" style="110" customWidth="1"/>
    <col min="4617" max="4617" width="6.85546875" style="110" customWidth="1"/>
    <col min="4618" max="4618" width="12.42578125" style="110" customWidth="1"/>
    <col min="4619" max="4619" width="6.85546875" style="110" customWidth="1"/>
    <col min="4620" max="4864" width="10" style="110"/>
    <col min="4865" max="4865" width="14" style="110" customWidth="1"/>
    <col min="4866" max="4872" width="15.42578125" style="110" customWidth="1"/>
    <col min="4873" max="4873" width="6.85546875" style="110" customWidth="1"/>
    <col min="4874" max="4874" width="12.42578125" style="110" customWidth="1"/>
    <col min="4875" max="4875" width="6.85546875" style="110" customWidth="1"/>
    <col min="4876" max="5120" width="10" style="110"/>
    <col min="5121" max="5121" width="14" style="110" customWidth="1"/>
    <col min="5122" max="5128" width="15.42578125" style="110" customWidth="1"/>
    <col min="5129" max="5129" width="6.85546875" style="110" customWidth="1"/>
    <col min="5130" max="5130" width="12.42578125" style="110" customWidth="1"/>
    <col min="5131" max="5131" width="6.85546875" style="110" customWidth="1"/>
    <col min="5132" max="5376" width="10" style="110"/>
    <col min="5377" max="5377" width="14" style="110" customWidth="1"/>
    <col min="5378" max="5384" width="15.42578125" style="110" customWidth="1"/>
    <col min="5385" max="5385" width="6.85546875" style="110" customWidth="1"/>
    <col min="5386" max="5386" width="12.42578125" style="110" customWidth="1"/>
    <col min="5387" max="5387" width="6.85546875" style="110" customWidth="1"/>
    <col min="5388" max="5632" width="10" style="110"/>
    <col min="5633" max="5633" width="14" style="110" customWidth="1"/>
    <col min="5634" max="5640" width="15.42578125" style="110" customWidth="1"/>
    <col min="5641" max="5641" width="6.85546875" style="110" customWidth="1"/>
    <col min="5642" max="5642" width="12.42578125" style="110" customWidth="1"/>
    <col min="5643" max="5643" width="6.85546875" style="110" customWidth="1"/>
    <col min="5644" max="5888" width="10" style="110"/>
    <col min="5889" max="5889" width="14" style="110" customWidth="1"/>
    <col min="5890" max="5896" width="15.42578125" style="110" customWidth="1"/>
    <col min="5897" max="5897" width="6.85546875" style="110" customWidth="1"/>
    <col min="5898" max="5898" width="12.42578125" style="110" customWidth="1"/>
    <col min="5899" max="5899" width="6.85546875" style="110" customWidth="1"/>
    <col min="5900" max="6144" width="10" style="110"/>
    <col min="6145" max="6145" width="14" style="110" customWidth="1"/>
    <col min="6146" max="6152" width="15.42578125" style="110" customWidth="1"/>
    <col min="6153" max="6153" width="6.85546875" style="110" customWidth="1"/>
    <col min="6154" max="6154" width="12.42578125" style="110" customWidth="1"/>
    <col min="6155" max="6155" width="6.85546875" style="110" customWidth="1"/>
    <col min="6156" max="6400" width="10" style="110"/>
    <col min="6401" max="6401" width="14" style="110" customWidth="1"/>
    <col min="6402" max="6408" width="15.42578125" style="110" customWidth="1"/>
    <col min="6409" max="6409" width="6.85546875" style="110" customWidth="1"/>
    <col min="6410" max="6410" width="12.42578125" style="110" customWidth="1"/>
    <col min="6411" max="6411" width="6.85546875" style="110" customWidth="1"/>
    <col min="6412" max="6656" width="10" style="110"/>
    <col min="6657" max="6657" width="14" style="110" customWidth="1"/>
    <col min="6658" max="6664" width="15.42578125" style="110" customWidth="1"/>
    <col min="6665" max="6665" width="6.85546875" style="110" customWidth="1"/>
    <col min="6666" max="6666" width="12.42578125" style="110" customWidth="1"/>
    <col min="6667" max="6667" width="6.85546875" style="110" customWidth="1"/>
    <col min="6668" max="6912" width="10" style="110"/>
    <col min="6913" max="6913" width="14" style="110" customWidth="1"/>
    <col min="6914" max="6920" width="15.42578125" style="110" customWidth="1"/>
    <col min="6921" max="6921" width="6.85546875" style="110" customWidth="1"/>
    <col min="6922" max="6922" width="12.42578125" style="110" customWidth="1"/>
    <col min="6923" max="6923" width="6.85546875" style="110" customWidth="1"/>
    <col min="6924" max="7168" width="10" style="110"/>
    <col min="7169" max="7169" width="14" style="110" customWidth="1"/>
    <col min="7170" max="7176" width="15.42578125" style="110" customWidth="1"/>
    <col min="7177" max="7177" width="6.85546875" style="110" customWidth="1"/>
    <col min="7178" max="7178" width="12.42578125" style="110" customWidth="1"/>
    <col min="7179" max="7179" width="6.85546875" style="110" customWidth="1"/>
    <col min="7180" max="7424" width="10" style="110"/>
    <col min="7425" max="7425" width="14" style="110" customWidth="1"/>
    <col min="7426" max="7432" width="15.42578125" style="110" customWidth="1"/>
    <col min="7433" max="7433" width="6.85546875" style="110" customWidth="1"/>
    <col min="7434" max="7434" width="12.42578125" style="110" customWidth="1"/>
    <col min="7435" max="7435" width="6.85546875" style="110" customWidth="1"/>
    <col min="7436" max="7680" width="10" style="110"/>
    <col min="7681" max="7681" width="14" style="110" customWidth="1"/>
    <col min="7682" max="7688" width="15.42578125" style="110" customWidth="1"/>
    <col min="7689" max="7689" width="6.85546875" style="110" customWidth="1"/>
    <col min="7690" max="7690" width="12.42578125" style="110" customWidth="1"/>
    <col min="7691" max="7691" width="6.85546875" style="110" customWidth="1"/>
    <col min="7692" max="7936" width="10" style="110"/>
    <col min="7937" max="7937" width="14" style="110" customWidth="1"/>
    <col min="7938" max="7944" width="15.42578125" style="110" customWidth="1"/>
    <col min="7945" max="7945" width="6.85546875" style="110" customWidth="1"/>
    <col min="7946" max="7946" width="12.42578125" style="110" customWidth="1"/>
    <col min="7947" max="7947" width="6.85546875" style="110" customWidth="1"/>
    <col min="7948" max="8192" width="10" style="110"/>
    <col min="8193" max="8193" width="14" style="110" customWidth="1"/>
    <col min="8194" max="8200" width="15.42578125" style="110" customWidth="1"/>
    <col min="8201" max="8201" width="6.85546875" style="110" customWidth="1"/>
    <col min="8202" max="8202" width="12.42578125" style="110" customWidth="1"/>
    <col min="8203" max="8203" width="6.85546875" style="110" customWidth="1"/>
    <col min="8204" max="8448" width="10" style="110"/>
    <col min="8449" max="8449" width="14" style="110" customWidth="1"/>
    <col min="8450" max="8456" width="15.42578125" style="110" customWidth="1"/>
    <col min="8457" max="8457" width="6.85546875" style="110" customWidth="1"/>
    <col min="8458" max="8458" width="12.42578125" style="110" customWidth="1"/>
    <col min="8459" max="8459" width="6.85546875" style="110" customWidth="1"/>
    <col min="8460" max="8704" width="10" style="110"/>
    <col min="8705" max="8705" width="14" style="110" customWidth="1"/>
    <col min="8706" max="8712" width="15.42578125" style="110" customWidth="1"/>
    <col min="8713" max="8713" width="6.85546875" style="110" customWidth="1"/>
    <col min="8714" max="8714" width="12.42578125" style="110" customWidth="1"/>
    <col min="8715" max="8715" width="6.85546875" style="110" customWidth="1"/>
    <col min="8716" max="8960" width="10" style="110"/>
    <col min="8961" max="8961" width="14" style="110" customWidth="1"/>
    <col min="8962" max="8968" width="15.42578125" style="110" customWidth="1"/>
    <col min="8969" max="8969" width="6.85546875" style="110" customWidth="1"/>
    <col min="8970" max="8970" width="12.42578125" style="110" customWidth="1"/>
    <col min="8971" max="8971" width="6.85546875" style="110" customWidth="1"/>
    <col min="8972" max="9216" width="10" style="110"/>
    <col min="9217" max="9217" width="14" style="110" customWidth="1"/>
    <col min="9218" max="9224" width="15.42578125" style="110" customWidth="1"/>
    <col min="9225" max="9225" width="6.85546875" style="110" customWidth="1"/>
    <col min="9226" max="9226" width="12.42578125" style="110" customWidth="1"/>
    <col min="9227" max="9227" width="6.85546875" style="110" customWidth="1"/>
    <col min="9228" max="9472" width="10" style="110"/>
    <col min="9473" max="9473" width="14" style="110" customWidth="1"/>
    <col min="9474" max="9480" width="15.42578125" style="110" customWidth="1"/>
    <col min="9481" max="9481" width="6.85546875" style="110" customWidth="1"/>
    <col min="9482" max="9482" width="12.42578125" style="110" customWidth="1"/>
    <col min="9483" max="9483" width="6.85546875" style="110" customWidth="1"/>
    <col min="9484" max="9728" width="10" style="110"/>
    <col min="9729" max="9729" width="14" style="110" customWidth="1"/>
    <col min="9730" max="9736" width="15.42578125" style="110" customWidth="1"/>
    <col min="9737" max="9737" width="6.85546875" style="110" customWidth="1"/>
    <col min="9738" max="9738" width="12.42578125" style="110" customWidth="1"/>
    <col min="9739" max="9739" width="6.85546875" style="110" customWidth="1"/>
    <col min="9740" max="9984" width="10" style="110"/>
    <col min="9985" max="9985" width="14" style="110" customWidth="1"/>
    <col min="9986" max="9992" width="15.42578125" style="110" customWidth="1"/>
    <col min="9993" max="9993" width="6.85546875" style="110" customWidth="1"/>
    <col min="9994" max="9994" width="12.42578125" style="110" customWidth="1"/>
    <col min="9995" max="9995" width="6.85546875" style="110" customWidth="1"/>
    <col min="9996" max="10240" width="10" style="110"/>
    <col min="10241" max="10241" width="14" style="110" customWidth="1"/>
    <col min="10242" max="10248" width="15.42578125" style="110" customWidth="1"/>
    <col min="10249" max="10249" width="6.85546875" style="110" customWidth="1"/>
    <col min="10250" max="10250" width="12.42578125" style="110" customWidth="1"/>
    <col min="10251" max="10251" width="6.85546875" style="110" customWidth="1"/>
    <col min="10252" max="10496" width="10" style="110"/>
    <col min="10497" max="10497" width="14" style="110" customWidth="1"/>
    <col min="10498" max="10504" width="15.42578125" style="110" customWidth="1"/>
    <col min="10505" max="10505" width="6.85546875" style="110" customWidth="1"/>
    <col min="10506" max="10506" width="12.42578125" style="110" customWidth="1"/>
    <col min="10507" max="10507" width="6.85546875" style="110" customWidth="1"/>
    <col min="10508" max="10752" width="10" style="110"/>
    <col min="10753" max="10753" width="14" style="110" customWidth="1"/>
    <col min="10754" max="10760" width="15.42578125" style="110" customWidth="1"/>
    <col min="10761" max="10761" width="6.85546875" style="110" customWidth="1"/>
    <col min="10762" max="10762" width="12.42578125" style="110" customWidth="1"/>
    <col min="10763" max="10763" width="6.85546875" style="110" customWidth="1"/>
    <col min="10764" max="11008" width="10" style="110"/>
    <col min="11009" max="11009" width="14" style="110" customWidth="1"/>
    <col min="11010" max="11016" width="15.42578125" style="110" customWidth="1"/>
    <col min="11017" max="11017" width="6.85546875" style="110" customWidth="1"/>
    <col min="11018" max="11018" width="12.42578125" style="110" customWidth="1"/>
    <col min="11019" max="11019" width="6.85546875" style="110" customWidth="1"/>
    <col min="11020" max="11264" width="10" style="110"/>
    <col min="11265" max="11265" width="14" style="110" customWidth="1"/>
    <col min="11266" max="11272" width="15.42578125" style="110" customWidth="1"/>
    <col min="11273" max="11273" width="6.85546875" style="110" customWidth="1"/>
    <col min="11274" max="11274" width="12.42578125" style="110" customWidth="1"/>
    <col min="11275" max="11275" width="6.85546875" style="110" customWidth="1"/>
    <col min="11276" max="11520" width="10" style="110"/>
    <col min="11521" max="11521" width="14" style="110" customWidth="1"/>
    <col min="11522" max="11528" width="15.42578125" style="110" customWidth="1"/>
    <col min="11529" max="11529" width="6.85546875" style="110" customWidth="1"/>
    <col min="11530" max="11530" width="12.42578125" style="110" customWidth="1"/>
    <col min="11531" max="11531" width="6.85546875" style="110" customWidth="1"/>
    <col min="11532" max="11776" width="10" style="110"/>
    <col min="11777" max="11777" width="14" style="110" customWidth="1"/>
    <col min="11778" max="11784" width="15.42578125" style="110" customWidth="1"/>
    <col min="11785" max="11785" width="6.85546875" style="110" customWidth="1"/>
    <col min="11786" max="11786" width="12.42578125" style="110" customWidth="1"/>
    <col min="11787" max="11787" width="6.85546875" style="110" customWidth="1"/>
    <col min="11788" max="12032" width="10" style="110"/>
    <col min="12033" max="12033" width="14" style="110" customWidth="1"/>
    <col min="12034" max="12040" width="15.42578125" style="110" customWidth="1"/>
    <col min="12041" max="12041" width="6.85546875" style="110" customWidth="1"/>
    <col min="12042" max="12042" width="12.42578125" style="110" customWidth="1"/>
    <col min="12043" max="12043" width="6.85546875" style="110" customWidth="1"/>
    <col min="12044" max="12288" width="10" style="110"/>
    <col min="12289" max="12289" width="14" style="110" customWidth="1"/>
    <col min="12290" max="12296" width="15.42578125" style="110" customWidth="1"/>
    <col min="12297" max="12297" width="6.85546875" style="110" customWidth="1"/>
    <col min="12298" max="12298" width="12.42578125" style="110" customWidth="1"/>
    <col min="12299" max="12299" width="6.85546875" style="110" customWidth="1"/>
    <col min="12300" max="12544" width="10" style="110"/>
    <col min="12545" max="12545" width="14" style="110" customWidth="1"/>
    <col min="12546" max="12552" width="15.42578125" style="110" customWidth="1"/>
    <col min="12553" max="12553" width="6.85546875" style="110" customWidth="1"/>
    <col min="12554" max="12554" width="12.42578125" style="110" customWidth="1"/>
    <col min="12555" max="12555" width="6.85546875" style="110" customWidth="1"/>
    <col min="12556" max="12800" width="10" style="110"/>
    <col min="12801" max="12801" width="14" style="110" customWidth="1"/>
    <col min="12802" max="12808" width="15.42578125" style="110" customWidth="1"/>
    <col min="12809" max="12809" width="6.85546875" style="110" customWidth="1"/>
    <col min="12810" max="12810" width="12.42578125" style="110" customWidth="1"/>
    <col min="12811" max="12811" width="6.85546875" style="110" customWidth="1"/>
    <col min="12812" max="13056" width="10" style="110"/>
    <col min="13057" max="13057" width="14" style="110" customWidth="1"/>
    <col min="13058" max="13064" width="15.42578125" style="110" customWidth="1"/>
    <col min="13065" max="13065" width="6.85546875" style="110" customWidth="1"/>
    <col min="13066" max="13066" width="12.42578125" style="110" customWidth="1"/>
    <col min="13067" max="13067" width="6.85546875" style="110" customWidth="1"/>
    <col min="13068" max="13312" width="10" style="110"/>
    <col min="13313" max="13313" width="14" style="110" customWidth="1"/>
    <col min="13314" max="13320" width="15.42578125" style="110" customWidth="1"/>
    <col min="13321" max="13321" width="6.85546875" style="110" customWidth="1"/>
    <col min="13322" max="13322" width="12.42578125" style="110" customWidth="1"/>
    <col min="13323" max="13323" width="6.85546875" style="110" customWidth="1"/>
    <col min="13324" max="13568" width="10" style="110"/>
    <col min="13569" max="13569" width="14" style="110" customWidth="1"/>
    <col min="13570" max="13576" width="15.42578125" style="110" customWidth="1"/>
    <col min="13577" max="13577" width="6.85546875" style="110" customWidth="1"/>
    <col min="13578" max="13578" width="12.42578125" style="110" customWidth="1"/>
    <col min="13579" max="13579" width="6.85546875" style="110" customWidth="1"/>
    <col min="13580" max="13824" width="10" style="110"/>
    <col min="13825" max="13825" width="14" style="110" customWidth="1"/>
    <col min="13826" max="13832" width="15.42578125" style="110" customWidth="1"/>
    <col min="13833" max="13833" width="6.85546875" style="110" customWidth="1"/>
    <col min="13834" max="13834" width="12.42578125" style="110" customWidth="1"/>
    <col min="13835" max="13835" width="6.85546875" style="110" customWidth="1"/>
    <col min="13836" max="14080" width="10" style="110"/>
    <col min="14081" max="14081" width="14" style="110" customWidth="1"/>
    <col min="14082" max="14088" width="15.42578125" style="110" customWidth="1"/>
    <col min="14089" max="14089" width="6.85546875" style="110" customWidth="1"/>
    <col min="14090" max="14090" width="12.42578125" style="110" customWidth="1"/>
    <col min="14091" max="14091" width="6.85546875" style="110" customWidth="1"/>
    <col min="14092" max="14336" width="10" style="110"/>
    <col min="14337" max="14337" width="14" style="110" customWidth="1"/>
    <col min="14338" max="14344" width="15.42578125" style="110" customWidth="1"/>
    <col min="14345" max="14345" width="6.85546875" style="110" customWidth="1"/>
    <col min="14346" max="14346" width="12.42578125" style="110" customWidth="1"/>
    <col min="14347" max="14347" width="6.85546875" style="110" customWidth="1"/>
    <col min="14348" max="14592" width="10" style="110"/>
    <col min="14593" max="14593" width="14" style="110" customWidth="1"/>
    <col min="14594" max="14600" width="15.42578125" style="110" customWidth="1"/>
    <col min="14601" max="14601" width="6.85546875" style="110" customWidth="1"/>
    <col min="14602" max="14602" width="12.42578125" style="110" customWidth="1"/>
    <col min="14603" max="14603" width="6.85546875" style="110" customWidth="1"/>
    <col min="14604" max="14848" width="10" style="110"/>
    <col min="14849" max="14849" width="14" style="110" customWidth="1"/>
    <col min="14850" max="14856" width="15.42578125" style="110" customWidth="1"/>
    <col min="14857" max="14857" width="6.85546875" style="110" customWidth="1"/>
    <col min="14858" max="14858" width="12.42578125" style="110" customWidth="1"/>
    <col min="14859" max="14859" width="6.85546875" style="110" customWidth="1"/>
    <col min="14860" max="15104" width="10" style="110"/>
    <col min="15105" max="15105" width="14" style="110" customWidth="1"/>
    <col min="15106" max="15112" width="15.42578125" style="110" customWidth="1"/>
    <col min="15113" max="15113" width="6.85546875" style="110" customWidth="1"/>
    <col min="15114" max="15114" width="12.42578125" style="110" customWidth="1"/>
    <col min="15115" max="15115" width="6.85546875" style="110" customWidth="1"/>
    <col min="15116" max="15360" width="10" style="110"/>
    <col min="15361" max="15361" width="14" style="110" customWidth="1"/>
    <col min="15362" max="15368" width="15.42578125" style="110" customWidth="1"/>
    <col min="15369" max="15369" width="6.85546875" style="110" customWidth="1"/>
    <col min="15370" max="15370" width="12.42578125" style="110" customWidth="1"/>
    <col min="15371" max="15371" width="6.85546875" style="110" customWidth="1"/>
    <col min="15372" max="15616" width="10" style="110"/>
    <col min="15617" max="15617" width="14" style="110" customWidth="1"/>
    <col min="15618" max="15624" width="15.42578125" style="110" customWidth="1"/>
    <col min="15625" max="15625" width="6.85546875" style="110" customWidth="1"/>
    <col min="15626" max="15626" width="12.42578125" style="110" customWidth="1"/>
    <col min="15627" max="15627" width="6.85546875" style="110" customWidth="1"/>
    <col min="15628" max="15872" width="10" style="110"/>
    <col min="15873" max="15873" width="14" style="110" customWidth="1"/>
    <col min="15874" max="15880" width="15.42578125" style="110" customWidth="1"/>
    <col min="15881" max="15881" width="6.85546875" style="110" customWidth="1"/>
    <col min="15882" max="15882" width="12.42578125" style="110" customWidth="1"/>
    <col min="15883" max="15883" width="6.85546875" style="110" customWidth="1"/>
    <col min="15884" max="16128" width="10" style="110"/>
    <col min="16129" max="16129" width="14" style="110" customWidth="1"/>
    <col min="16130" max="16136" width="15.42578125" style="110" customWidth="1"/>
    <col min="16137" max="16137" width="6.85546875" style="110" customWidth="1"/>
    <col min="16138" max="16138" width="12.42578125" style="110" customWidth="1"/>
    <col min="16139" max="16139" width="6.85546875" style="110" customWidth="1"/>
    <col min="16140" max="16384" width="10" style="110"/>
  </cols>
  <sheetData>
    <row r="1" spans="1:8" ht="24" customHeight="1" x14ac:dyDescent="0.2">
      <c r="A1" s="212" t="s">
        <v>136</v>
      </c>
      <c r="B1" s="212"/>
      <c r="C1" s="212"/>
      <c r="D1" s="212"/>
      <c r="E1" s="212"/>
      <c r="F1" s="212"/>
      <c r="G1" s="212"/>
      <c r="H1" s="212"/>
    </row>
    <row r="2" spans="1:8" s="136" customFormat="1" ht="13.5" thickBot="1" x14ac:dyDescent="0.25">
      <c r="A2" s="135"/>
      <c r="H2" s="137" t="s">
        <v>0</v>
      </c>
    </row>
    <row r="3" spans="1:8" s="136" customFormat="1" ht="26.25" thickBot="1" x14ac:dyDescent="0.25">
      <c r="A3" s="138" t="s">
        <v>137</v>
      </c>
      <c r="B3" s="213" t="s">
        <v>146</v>
      </c>
      <c r="C3" s="214"/>
      <c r="D3" s="214"/>
      <c r="E3" s="214"/>
      <c r="F3" s="214"/>
      <c r="G3" s="214"/>
      <c r="H3" s="215"/>
    </row>
    <row r="4" spans="1:8" s="136" customFormat="1" ht="90" thickBot="1" x14ac:dyDescent="0.25">
      <c r="A4" s="139" t="s">
        <v>138</v>
      </c>
      <c r="B4" s="140" t="s">
        <v>1</v>
      </c>
      <c r="C4" s="141" t="s">
        <v>2</v>
      </c>
      <c r="D4" s="141" t="s">
        <v>150</v>
      </c>
      <c r="E4" s="141" t="s">
        <v>140</v>
      </c>
      <c r="F4" s="141" t="s">
        <v>141</v>
      </c>
      <c r="G4" s="141" t="s">
        <v>142</v>
      </c>
      <c r="H4" s="142" t="s">
        <v>143</v>
      </c>
    </row>
    <row r="5" spans="1:8" s="136" customFormat="1" x14ac:dyDescent="0.2">
      <c r="A5" s="143">
        <v>63</v>
      </c>
      <c r="B5" s="144"/>
      <c r="C5" s="145"/>
      <c r="D5" s="146"/>
      <c r="E5" s="147">
        <v>4843893</v>
      </c>
      <c r="F5" s="147"/>
      <c r="G5" s="148"/>
      <c r="H5" s="149"/>
    </row>
    <row r="6" spans="1:8" s="136" customFormat="1" x14ac:dyDescent="0.2">
      <c r="A6" s="150">
        <v>65</v>
      </c>
      <c r="B6" s="151"/>
      <c r="C6" s="152"/>
      <c r="D6" s="152">
        <v>203180</v>
      </c>
      <c r="E6" s="152"/>
      <c r="F6" s="152"/>
      <c r="G6" s="153"/>
      <c r="H6" s="154"/>
    </row>
    <row r="7" spans="1:8" s="136" customFormat="1" x14ac:dyDescent="0.2">
      <c r="A7" s="150">
        <v>66</v>
      </c>
      <c r="B7" s="151"/>
      <c r="C7" s="152">
        <v>10000</v>
      </c>
      <c r="D7" s="152"/>
      <c r="E7" s="152"/>
      <c r="F7" s="152"/>
      <c r="G7" s="153"/>
      <c r="H7" s="154"/>
    </row>
    <row r="8" spans="1:8" s="136" customFormat="1" x14ac:dyDescent="0.2">
      <c r="A8" s="150">
        <v>67</v>
      </c>
      <c r="B8" s="151"/>
      <c r="C8" s="152"/>
      <c r="D8" s="152"/>
      <c r="E8" s="152"/>
      <c r="F8" s="152"/>
      <c r="G8" s="153"/>
      <c r="H8" s="154"/>
    </row>
    <row r="9" spans="1:8" s="136" customFormat="1" x14ac:dyDescent="0.2">
      <c r="A9" s="155"/>
      <c r="B9" s="151">
        <v>683135</v>
      </c>
      <c r="C9" s="152"/>
      <c r="D9" s="152"/>
      <c r="E9" s="152"/>
      <c r="F9" s="152"/>
      <c r="G9" s="153"/>
      <c r="H9" s="154"/>
    </row>
    <row r="10" spans="1:8" s="136" customFormat="1" x14ac:dyDescent="0.2">
      <c r="A10" s="155"/>
      <c r="B10" s="151"/>
      <c r="C10" s="152"/>
      <c r="D10" s="152"/>
      <c r="E10" s="152"/>
      <c r="F10" s="152"/>
      <c r="G10" s="153"/>
      <c r="H10" s="154"/>
    </row>
    <row r="11" spans="1:8" s="136" customFormat="1" x14ac:dyDescent="0.2">
      <c r="A11" s="155"/>
      <c r="B11" s="151"/>
      <c r="C11" s="152"/>
      <c r="D11" s="152"/>
      <c r="E11" s="152"/>
      <c r="F11" s="152"/>
      <c r="G11" s="153"/>
      <c r="H11" s="154"/>
    </row>
    <row r="12" spans="1:8" s="136" customFormat="1" x14ac:dyDescent="0.2">
      <c r="A12" s="155"/>
      <c r="B12" s="151"/>
      <c r="C12" s="152"/>
      <c r="D12" s="152"/>
      <c r="E12" s="152"/>
      <c r="F12" s="152"/>
      <c r="G12" s="153"/>
      <c r="H12" s="154"/>
    </row>
    <row r="13" spans="1:8" s="136" customFormat="1" ht="13.5" thickBot="1" x14ac:dyDescent="0.25">
      <c r="A13" s="156"/>
      <c r="B13" s="157"/>
      <c r="C13" s="158"/>
      <c r="D13" s="158"/>
      <c r="E13" s="158"/>
      <c r="F13" s="158"/>
      <c r="G13" s="159"/>
      <c r="H13" s="160"/>
    </row>
    <row r="14" spans="1:8" s="136" customFormat="1" ht="30.2" customHeight="1" thickBot="1" x14ac:dyDescent="0.25">
      <c r="A14" s="161" t="s">
        <v>144</v>
      </c>
      <c r="B14" s="162">
        <v>683135</v>
      </c>
      <c r="C14" s="163">
        <f>+C7</f>
        <v>10000</v>
      </c>
      <c r="D14" s="164">
        <v>203180</v>
      </c>
      <c r="E14" s="163">
        <v>4843893</v>
      </c>
      <c r="F14" s="164">
        <f>+F6</f>
        <v>0</v>
      </c>
      <c r="G14" s="163">
        <v>0</v>
      </c>
      <c r="H14" s="165">
        <v>0</v>
      </c>
    </row>
    <row r="15" spans="1:8" s="136" customFormat="1" ht="28.5" customHeight="1" thickBot="1" x14ac:dyDescent="0.25">
      <c r="A15" s="161" t="s">
        <v>145</v>
      </c>
      <c r="B15" s="207">
        <f>B14+C14+D14+E14+F14+G14+H14</f>
        <v>5740208</v>
      </c>
      <c r="C15" s="208"/>
      <c r="D15" s="208"/>
      <c r="E15" s="208"/>
      <c r="F15" s="208"/>
      <c r="G15" s="208"/>
      <c r="H15" s="209"/>
    </row>
    <row r="16" spans="1:8" ht="13.5" thickBot="1" x14ac:dyDescent="0.25">
      <c r="A16" s="166"/>
      <c r="B16" s="166"/>
      <c r="C16" s="166"/>
      <c r="D16" s="167"/>
      <c r="E16" s="168"/>
      <c r="H16" s="137"/>
    </row>
    <row r="17" spans="1:8" ht="24" customHeight="1" thickBot="1" x14ac:dyDescent="0.25">
      <c r="A17" s="169" t="s">
        <v>137</v>
      </c>
      <c r="B17" s="213" t="s">
        <v>148</v>
      </c>
      <c r="C17" s="214"/>
      <c r="D17" s="214"/>
      <c r="E17" s="214"/>
      <c r="F17" s="214"/>
      <c r="G17" s="214"/>
      <c r="H17" s="215"/>
    </row>
    <row r="18" spans="1:8" ht="90" thickBot="1" x14ac:dyDescent="0.25">
      <c r="A18" s="170" t="s">
        <v>138</v>
      </c>
      <c r="B18" s="140" t="s">
        <v>1</v>
      </c>
      <c r="C18" s="141" t="s">
        <v>2</v>
      </c>
      <c r="D18" s="141" t="s">
        <v>139</v>
      </c>
      <c r="E18" s="141" t="s">
        <v>140</v>
      </c>
      <c r="F18" s="141" t="s">
        <v>141</v>
      </c>
      <c r="G18" s="141" t="s">
        <v>142</v>
      </c>
      <c r="H18" s="142" t="s">
        <v>143</v>
      </c>
    </row>
    <row r="19" spans="1:8" x14ac:dyDescent="0.2">
      <c r="A19" s="143">
        <v>63</v>
      </c>
      <c r="B19" s="144"/>
      <c r="C19" s="145"/>
      <c r="D19" s="146"/>
      <c r="E19" s="147">
        <v>4843893</v>
      </c>
      <c r="F19" s="147"/>
      <c r="G19" s="148"/>
      <c r="H19" s="149"/>
    </row>
    <row r="20" spans="1:8" x14ac:dyDescent="0.2">
      <c r="A20" s="150">
        <v>65</v>
      </c>
      <c r="B20" s="151"/>
      <c r="C20" s="152"/>
      <c r="D20" s="152">
        <v>203180</v>
      </c>
      <c r="E20" s="152"/>
      <c r="F20" s="152"/>
      <c r="G20" s="153"/>
      <c r="H20" s="154"/>
    </row>
    <row r="21" spans="1:8" x14ac:dyDescent="0.2">
      <c r="A21" s="150">
        <v>66</v>
      </c>
      <c r="B21" s="151"/>
      <c r="C21" s="152">
        <v>10000</v>
      </c>
      <c r="D21" s="152"/>
      <c r="E21" s="152"/>
      <c r="F21" s="152"/>
      <c r="G21" s="153"/>
      <c r="H21" s="154"/>
    </row>
    <row r="22" spans="1:8" x14ac:dyDescent="0.2">
      <c r="A22" s="150">
        <v>67</v>
      </c>
      <c r="B22" s="151">
        <v>683135</v>
      </c>
      <c r="C22" s="152"/>
      <c r="D22" s="152"/>
      <c r="E22" s="152"/>
      <c r="F22" s="152"/>
      <c r="G22" s="153"/>
      <c r="H22" s="154"/>
    </row>
    <row r="23" spans="1:8" x14ac:dyDescent="0.2">
      <c r="A23" s="155"/>
      <c r="B23" s="151"/>
      <c r="C23" s="152"/>
      <c r="D23" s="152"/>
      <c r="E23" s="152"/>
      <c r="F23" s="152"/>
      <c r="G23" s="153"/>
      <c r="H23" s="154"/>
    </row>
    <row r="24" spans="1:8" x14ac:dyDescent="0.2">
      <c r="A24" s="155"/>
      <c r="B24" s="151"/>
      <c r="C24" s="152"/>
      <c r="D24" s="152"/>
      <c r="E24" s="152"/>
      <c r="F24" s="152"/>
      <c r="G24" s="153"/>
      <c r="H24" s="154"/>
    </row>
    <row r="25" spans="1:8" x14ac:dyDescent="0.2">
      <c r="A25" s="155"/>
      <c r="B25" s="151"/>
      <c r="C25" s="152"/>
      <c r="D25" s="152"/>
      <c r="E25" s="152"/>
      <c r="F25" s="152"/>
      <c r="G25" s="153"/>
      <c r="H25" s="154"/>
    </row>
    <row r="26" spans="1:8" x14ac:dyDescent="0.2">
      <c r="A26" s="155"/>
      <c r="B26" s="151"/>
      <c r="C26" s="152"/>
      <c r="D26" s="152"/>
      <c r="E26" s="152"/>
      <c r="F26" s="152"/>
      <c r="G26" s="153"/>
      <c r="H26" s="154"/>
    </row>
    <row r="27" spans="1:8" ht="13.5" thickBot="1" x14ac:dyDescent="0.25">
      <c r="A27" s="156"/>
      <c r="B27" s="157"/>
      <c r="C27" s="158"/>
      <c r="D27" s="158"/>
      <c r="E27" s="158"/>
      <c r="F27" s="158"/>
      <c r="G27" s="159"/>
      <c r="H27" s="160"/>
    </row>
    <row r="28" spans="1:8" s="136" customFormat="1" ht="30.2" customHeight="1" thickBot="1" x14ac:dyDescent="0.25">
      <c r="A28" s="161" t="s">
        <v>144</v>
      </c>
      <c r="B28" s="162">
        <v>683135</v>
      </c>
      <c r="C28" s="163">
        <f>C21</f>
        <v>10000</v>
      </c>
      <c r="D28" s="164">
        <v>103180</v>
      </c>
      <c r="E28" s="163">
        <v>4843893</v>
      </c>
      <c r="F28" s="164">
        <f>+F20</f>
        <v>0</v>
      </c>
      <c r="G28" s="163">
        <v>0</v>
      </c>
      <c r="H28" s="165">
        <v>0</v>
      </c>
    </row>
    <row r="29" spans="1:8" s="136" customFormat="1" ht="28.5" customHeight="1" thickBot="1" x14ac:dyDescent="0.25">
      <c r="A29" s="161" t="s">
        <v>147</v>
      </c>
      <c r="B29" s="207">
        <v>5740208</v>
      </c>
      <c r="C29" s="208"/>
      <c r="D29" s="208"/>
      <c r="E29" s="208"/>
      <c r="F29" s="208"/>
      <c r="G29" s="208"/>
      <c r="H29" s="209"/>
    </row>
    <row r="30" spans="1:8" ht="13.5" thickBot="1" x14ac:dyDescent="0.25">
      <c r="D30" s="172"/>
      <c r="E30" s="173"/>
    </row>
    <row r="31" spans="1:8" ht="26.25" thickBot="1" x14ac:dyDescent="0.25">
      <c r="A31" s="169" t="s">
        <v>137</v>
      </c>
      <c r="B31" s="213" t="s">
        <v>165</v>
      </c>
      <c r="C31" s="214"/>
      <c r="D31" s="214"/>
      <c r="E31" s="214"/>
      <c r="F31" s="214"/>
      <c r="G31" s="214"/>
      <c r="H31" s="215"/>
    </row>
    <row r="32" spans="1:8" ht="90" thickBot="1" x14ac:dyDescent="0.25">
      <c r="A32" s="170" t="s">
        <v>138</v>
      </c>
      <c r="B32" s="140" t="s">
        <v>1</v>
      </c>
      <c r="C32" s="141" t="s">
        <v>2</v>
      </c>
      <c r="D32" s="141" t="s">
        <v>139</v>
      </c>
      <c r="E32" s="141" t="s">
        <v>140</v>
      </c>
      <c r="F32" s="141" t="s">
        <v>141</v>
      </c>
      <c r="G32" s="141" t="s">
        <v>142</v>
      </c>
      <c r="H32" s="142" t="s">
        <v>143</v>
      </c>
    </row>
    <row r="33" spans="1:8" x14ac:dyDescent="0.2">
      <c r="A33" s="143">
        <v>63</v>
      </c>
      <c r="B33" s="144"/>
      <c r="C33" s="145"/>
      <c r="D33" s="146"/>
      <c r="E33" s="147">
        <v>4843893</v>
      </c>
      <c r="F33" s="147"/>
      <c r="G33" s="148"/>
      <c r="H33" s="149"/>
    </row>
    <row r="34" spans="1:8" x14ac:dyDescent="0.2">
      <c r="A34" s="150">
        <v>65</v>
      </c>
      <c r="B34" s="151"/>
      <c r="C34" s="152"/>
      <c r="D34" s="152">
        <v>203180</v>
      </c>
      <c r="E34" s="152"/>
      <c r="F34" s="152"/>
      <c r="G34" s="153"/>
      <c r="H34" s="154"/>
    </row>
    <row r="35" spans="1:8" x14ac:dyDescent="0.2">
      <c r="A35" s="150">
        <v>66</v>
      </c>
      <c r="B35" s="151"/>
      <c r="C35" s="152">
        <v>10000</v>
      </c>
      <c r="D35" s="152"/>
      <c r="E35" s="152"/>
      <c r="F35" s="152"/>
      <c r="G35" s="153"/>
      <c r="H35" s="154"/>
    </row>
    <row r="36" spans="1:8" x14ac:dyDescent="0.2">
      <c r="A36" s="150">
        <v>67</v>
      </c>
      <c r="B36" s="151">
        <v>683135</v>
      </c>
      <c r="C36" s="152"/>
      <c r="D36" s="152"/>
      <c r="E36" s="152"/>
      <c r="F36" s="152"/>
      <c r="G36" s="153"/>
      <c r="H36" s="154"/>
    </row>
    <row r="37" spans="1:8" x14ac:dyDescent="0.2">
      <c r="A37" s="155"/>
      <c r="B37" s="151"/>
      <c r="C37" s="152"/>
      <c r="D37" s="152"/>
      <c r="E37" s="152"/>
      <c r="F37" s="152"/>
      <c r="G37" s="153"/>
      <c r="H37" s="154"/>
    </row>
    <row r="38" spans="1:8" ht="13.7" customHeight="1" x14ac:dyDescent="0.2">
      <c r="A38" s="155"/>
      <c r="B38" s="151"/>
      <c r="C38" s="152"/>
      <c r="D38" s="152"/>
      <c r="E38" s="152"/>
      <c r="F38" s="152"/>
      <c r="G38" s="153"/>
      <c r="H38" s="154"/>
    </row>
    <row r="39" spans="1:8" ht="13.7" customHeight="1" x14ac:dyDescent="0.2">
      <c r="A39" s="155"/>
      <c r="B39" s="151"/>
      <c r="C39" s="152"/>
      <c r="D39" s="152"/>
      <c r="E39" s="152"/>
      <c r="F39" s="152"/>
      <c r="G39" s="153"/>
      <c r="H39" s="154"/>
    </row>
    <row r="40" spans="1:8" ht="13.7" customHeight="1" x14ac:dyDescent="0.2">
      <c r="A40" s="155"/>
      <c r="B40" s="151"/>
      <c r="C40" s="152"/>
      <c r="D40" s="152"/>
      <c r="E40" s="152"/>
      <c r="F40" s="152"/>
      <c r="G40" s="153"/>
      <c r="H40" s="154"/>
    </row>
    <row r="41" spans="1:8" ht="13.5" thickBot="1" x14ac:dyDescent="0.25">
      <c r="A41" s="156"/>
      <c r="B41" s="157"/>
      <c r="C41" s="158"/>
      <c r="D41" s="158"/>
      <c r="E41" s="158"/>
      <c r="F41" s="158"/>
      <c r="G41" s="159"/>
      <c r="H41" s="160"/>
    </row>
    <row r="42" spans="1:8" s="136" customFormat="1" ht="30.2" customHeight="1" thickBot="1" x14ac:dyDescent="0.25">
      <c r="A42" s="161" t="s">
        <v>144</v>
      </c>
      <c r="B42" s="162">
        <v>683135</v>
      </c>
      <c r="C42" s="163">
        <f>C35</f>
        <v>10000</v>
      </c>
      <c r="D42" s="164">
        <v>203180</v>
      </c>
      <c r="E42" s="163">
        <v>4843893</v>
      </c>
      <c r="F42" s="164">
        <f>+F34</f>
        <v>0</v>
      </c>
      <c r="G42" s="163">
        <v>0</v>
      </c>
      <c r="H42" s="165">
        <v>0</v>
      </c>
    </row>
    <row r="43" spans="1:8" s="136" customFormat="1" ht="28.5" customHeight="1" thickBot="1" x14ac:dyDescent="0.25">
      <c r="A43" s="161" t="s">
        <v>149</v>
      </c>
      <c r="B43" s="207">
        <f>B42+C42+D42+E42+F42+G42+H42</f>
        <v>5740208</v>
      </c>
      <c r="C43" s="208"/>
      <c r="D43" s="208"/>
      <c r="E43" s="208"/>
      <c r="F43" s="208"/>
      <c r="G43" s="208"/>
      <c r="H43" s="209"/>
    </row>
    <row r="44" spans="1:8" ht="13.7" customHeight="1" x14ac:dyDescent="0.2">
      <c r="C44" s="174"/>
      <c r="D44" s="172"/>
      <c r="E44" s="175"/>
    </row>
    <row r="45" spans="1:8" ht="13.7" customHeight="1" x14ac:dyDescent="0.2">
      <c r="C45" s="174"/>
      <c r="D45" s="176"/>
      <c r="E45" s="177"/>
    </row>
    <row r="46" spans="1:8" ht="13.7" customHeight="1" x14ac:dyDescent="0.2">
      <c r="D46" s="178"/>
      <c r="E46" s="179"/>
    </row>
    <row r="47" spans="1:8" ht="13.7" customHeight="1" x14ac:dyDescent="0.2">
      <c r="D47" s="180"/>
      <c r="E47" s="181"/>
    </row>
    <row r="48" spans="1:8" ht="13.7" customHeight="1" x14ac:dyDescent="0.2">
      <c r="D48" s="172"/>
      <c r="E48" s="173"/>
    </row>
    <row r="49" spans="2:5" ht="28.5" customHeight="1" x14ac:dyDescent="0.2">
      <c r="C49" s="174"/>
      <c r="D49" s="172"/>
      <c r="E49" s="182"/>
    </row>
    <row r="50" spans="2:5" ht="13.7" customHeight="1" x14ac:dyDescent="0.2">
      <c r="C50" s="174"/>
      <c r="D50" s="172"/>
      <c r="E50" s="177"/>
    </row>
    <row r="51" spans="2:5" ht="13.7" customHeight="1" x14ac:dyDescent="0.2">
      <c r="D51" s="172"/>
      <c r="E51" s="173"/>
    </row>
    <row r="52" spans="2:5" ht="13.7" customHeight="1" x14ac:dyDescent="0.2">
      <c r="D52" s="172"/>
      <c r="E52" s="181"/>
    </row>
    <row r="53" spans="2:5" ht="13.7" customHeight="1" x14ac:dyDescent="0.2">
      <c r="D53" s="172"/>
      <c r="E53" s="173"/>
    </row>
    <row r="54" spans="2:5" ht="22.7" customHeight="1" x14ac:dyDescent="0.2">
      <c r="D54" s="172"/>
      <c r="E54" s="183"/>
    </row>
    <row r="55" spans="2:5" ht="13.7" customHeight="1" x14ac:dyDescent="0.2">
      <c r="D55" s="178"/>
      <c r="E55" s="179"/>
    </row>
    <row r="56" spans="2:5" ht="13.7" customHeight="1" x14ac:dyDescent="0.2">
      <c r="B56" s="174"/>
      <c r="D56" s="178"/>
      <c r="E56" s="184"/>
    </row>
    <row r="57" spans="2:5" ht="13.7" customHeight="1" x14ac:dyDescent="0.2">
      <c r="C57" s="174"/>
      <c r="D57" s="178"/>
      <c r="E57" s="185"/>
    </row>
    <row r="58" spans="2:5" ht="13.7" customHeight="1" x14ac:dyDescent="0.2">
      <c r="C58" s="174"/>
      <c r="D58" s="180"/>
      <c r="E58" s="177"/>
    </row>
    <row r="59" spans="2:5" ht="13.7" customHeight="1" x14ac:dyDescent="0.2">
      <c r="D59" s="172"/>
      <c r="E59" s="173"/>
    </row>
    <row r="60" spans="2:5" ht="13.7" customHeight="1" x14ac:dyDescent="0.2">
      <c r="B60" s="174"/>
      <c r="D60" s="172"/>
      <c r="E60" s="175"/>
    </row>
    <row r="61" spans="2:5" ht="13.7" customHeight="1" x14ac:dyDescent="0.2">
      <c r="C61" s="174"/>
      <c r="D61" s="172"/>
      <c r="E61" s="184"/>
    </row>
    <row r="62" spans="2:5" ht="13.7" customHeight="1" x14ac:dyDescent="0.2">
      <c r="C62" s="174"/>
      <c r="D62" s="180"/>
      <c r="E62" s="177"/>
    </row>
    <row r="63" spans="2:5" ht="13.7" customHeight="1" x14ac:dyDescent="0.2">
      <c r="D63" s="178"/>
      <c r="E63" s="173"/>
    </row>
    <row r="64" spans="2:5" ht="13.7" customHeight="1" x14ac:dyDescent="0.2">
      <c r="C64" s="174"/>
      <c r="D64" s="178"/>
      <c r="E64" s="184"/>
    </row>
    <row r="65" spans="1:5" ht="22.7" customHeight="1" x14ac:dyDescent="0.2">
      <c r="D65" s="180"/>
      <c r="E65" s="183"/>
    </row>
    <row r="66" spans="1:5" ht="13.7" customHeight="1" x14ac:dyDescent="0.2">
      <c r="D66" s="172"/>
      <c r="E66" s="173"/>
    </row>
    <row r="67" spans="1:5" ht="13.7" customHeight="1" x14ac:dyDescent="0.2">
      <c r="D67" s="180"/>
      <c r="E67" s="177"/>
    </row>
    <row r="68" spans="1:5" ht="13.7" customHeight="1" x14ac:dyDescent="0.2">
      <c r="D68" s="172"/>
      <c r="E68" s="173"/>
    </row>
    <row r="69" spans="1:5" ht="13.7" customHeight="1" x14ac:dyDescent="0.2">
      <c r="D69" s="172"/>
      <c r="E69" s="173"/>
    </row>
    <row r="70" spans="1:5" ht="13.7" customHeight="1" x14ac:dyDescent="0.2">
      <c r="A70" s="174"/>
      <c r="D70" s="186"/>
      <c r="E70" s="184"/>
    </row>
    <row r="71" spans="1:5" ht="13.7" customHeight="1" x14ac:dyDescent="0.2">
      <c r="B71" s="174"/>
      <c r="C71" s="174"/>
      <c r="D71" s="187"/>
      <c r="E71" s="184"/>
    </row>
    <row r="72" spans="1:5" ht="13.7" customHeight="1" x14ac:dyDescent="0.2">
      <c r="B72" s="174"/>
      <c r="C72" s="174"/>
      <c r="D72" s="187"/>
      <c r="E72" s="175"/>
    </row>
    <row r="73" spans="1:5" ht="13.7" customHeight="1" x14ac:dyDescent="0.2">
      <c r="B73" s="174"/>
      <c r="C73" s="174"/>
      <c r="D73" s="180"/>
      <c r="E73" s="181"/>
    </row>
    <row r="74" spans="1:5" x14ac:dyDescent="0.2">
      <c r="D74" s="172"/>
      <c r="E74" s="173"/>
    </row>
    <row r="75" spans="1:5" x14ac:dyDescent="0.2">
      <c r="B75" s="174"/>
      <c r="D75" s="172"/>
      <c r="E75" s="184"/>
    </row>
    <row r="76" spans="1:5" x14ac:dyDescent="0.2">
      <c r="C76" s="174"/>
      <c r="D76" s="172"/>
      <c r="E76" s="175"/>
    </row>
    <row r="77" spans="1:5" x14ac:dyDescent="0.2">
      <c r="C77" s="174"/>
      <c r="D77" s="180"/>
      <c r="E77" s="177"/>
    </row>
    <row r="78" spans="1:5" x14ac:dyDescent="0.2">
      <c r="D78" s="172"/>
      <c r="E78" s="173"/>
    </row>
    <row r="79" spans="1:5" x14ac:dyDescent="0.2">
      <c r="D79" s="172"/>
      <c r="E79" s="173"/>
    </row>
    <row r="80" spans="1:5" x14ac:dyDescent="0.2">
      <c r="D80" s="188"/>
      <c r="E80" s="189"/>
    </row>
    <row r="81" spans="1:5" x14ac:dyDescent="0.2">
      <c r="D81" s="172"/>
      <c r="E81" s="173"/>
    </row>
    <row r="82" spans="1:5" x14ac:dyDescent="0.2">
      <c r="D82" s="172"/>
      <c r="E82" s="173"/>
    </row>
    <row r="83" spans="1:5" x14ac:dyDescent="0.2">
      <c r="D83" s="172"/>
      <c r="E83" s="173"/>
    </row>
    <row r="84" spans="1:5" x14ac:dyDescent="0.2">
      <c r="D84" s="180"/>
      <c r="E84" s="177"/>
    </row>
    <row r="85" spans="1:5" x14ac:dyDescent="0.2">
      <c r="D85" s="172"/>
      <c r="E85" s="173"/>
    </row>
    <row r="86" spans="1:5" x14ac:dyDescent="0.2">
      <c r="D86" s="180"/>
      <c r="E86" s="177"/>
    </row>
    <row r="87" spans="1:5" x14ac:dyDescent="0.2">
      <c r="D87" s="172"/>
      <c r="E87" s="173"/>
    </row>
    <row r="88" spans="1:5" x14ac:dyDescent="0.2">
      <c r="D88" s="172"/>
      <c r="E88" s="173"/>
    </row>
    <row r="89" spans="1:5" x14ac:dyDescent="0.2">
      <c r="D89" s="172"/>
      <c r="E89" s="173"/>
    </row>
    <row r="90" spans="1:5" x14ac:dyDescent="0.2">
      <c r="D90" s="172"/>
      <c r="E90" s="173"/>
    </row>
    <row r="91" spans="1:5" ht="28.5" customHeight="1" x14ac:dyDescent="0.2">
      <c r="A91" s="190"/>
      <c r="B91" s="190"/>
      <c r="C91" s="190"/>
      <c r="D91" s="191"/>
      <c r="E91" s="192"/>
    </row>
    <row r="92" spans="1:5" x14ac:dyDescent="0.2">
      <c r="C92" s="174"/>
      <c r="D92" s="172"/>
      <c r="E92" s="175"/>
    </row>
    <row r="93" spans="1:5" x14ac:dyDescent="0.2">
      <c r="D93" s="193"/>
      <c r="E93" s="194"/>
    </row>
    <row r="94" spans="1:5" x14ac:dyDescent="0.2">
      <c r="D94" s="172"/>
      <c r="E94" s="173"/>
    </row>
    <row r="95" spans="1:5" x14ac:dyDescent="0.2">
      <c r="D95" s="188"/>
      <c r="E95" s="189"/>
    </row>
    <row r="96" spans="1:5" x14ac:dyDescent="0.2">
      <c r="D96" s="188"/>
      <c r="E96" s="189"/>
    </row>
    <row r="97" spans="3:5" x14ac:dyDescent="0.2">
      <c r="D97" s="172"/>
      <c r="E97" s="173"/>
    </row>
    <row r="98" spans="3:5" x14ac:dyDescent="0.2">
      <c r="D98" s="180"/>
      <c r="E98" s="177"/>
    </row>
    <row r="99" spans="3:5" x14ac:dyDescent="0.2">
      <c r="D99" s="172"/>
      <c r="E99" s="173"/>
    </row>
    <row r="100" spans="3:5" x14ac:dyDescent="0.2">
      <c r="D100" s="172"/>
      <c r="E100" s="173"/>
    </row>
    <row r="101" spans="3:5" x14ac:dyDescent="0.2">
      <c r="D101" s="180"/>
      <c r="E101" s="177"/>
    </row>
    <row r="102" spans="3:5" x14ac:dyDescent="0.2">
      <c r="D102" s="172"/>
      <c r="E102" s="173"/>
    </row>
    <row r="103" spans="3:5" x14ac:dyDescent="0.2">
      <c r="D103" s="188"/>
      <c r="E103" s="189"/>
    </row>
    <row r="104" spans="3:5" x14ac:dyDescent="0.2">
      <c r="D104" s="180"/>
      <c r="E104" s="194"/>
    </row>
    <row r="105" spans="3:5" x14ac:dyDescent="0.2">
      <c r="D105" s="178"/>
      <c r="E105" s="189"/>
    </row>
    <row r="106" spans="3:5" x14ac:dyDescent="0.2">
      <c r="D106" s="180"/>
      <c r="E106" s="177"/>
    </row>
    <row r="107" spans="3:5" x14ac:dyDescent="0.2">
      <c r="D107" s="172"/>
      <c r="E107" s="173"/>
    </row>
    <row r="108" spans="3:5" x14ac:dyDescent="0.2">
      <c r="C108" s="174"/>
      <c r="D108" s="172"/>
      <c r="E108" s="175"/>
    </row>
    <row r="109" spans="3:5" x14ac:dyDescent="0.2">
      <c r="D109" s="178"/>
      <c r="E109" s="177"/>
    </row>
    <row r="110" spans="3:5" x14ac:dyDescent="0.2">
      <c r="D110" s="178"/>
      <c r="E110" s="189"/>
    </row>
    <row r="111" spans="3:5" x14ac:dyDescent="0.2">
      <c r="C111" s="174"/>
      <c r="D111" s="178"/>
      <c r="E111" s="195"/>
    </row>
    <row r="112" spans="3:5" x14ac:dyDescent="0.2">
      <c r="C112" s="174"/>
      <c r="D112" s="180"/>
      <c r="E112" s="181"/>
    </row>
    <row r="113" spans="1:5" x14ac:dyDescent="0.2">
      <c r="D113" s="172"/>
      <c r="E113" s="173"/>
    </row>
    <row r="114" spans="1:5" x14ac:dyDescent="0.2">
      <c r="D114" s="193"/>
      <c r="E114" s="196"/>
    </row>
    <row r="115" spans="1:5" ht="11.25" customHeight="1" x14ac:dyDescent="0.2">
      <c r="D115" s="188"/>
      <c r="E115" s="189"/>
    </row>
    <row r="116" spans="1:5" ht="24" customHeight="1" x14ac:dyDescent="0.2">
      <c r="B116" s="174"/>
      <c r="D116" s="188"/>
      <c r="E116" s="197"/>
    </row>
    <row r="117" spans="1:5" ht="15" customHeight="1" x14ac:dyDescent="0.2">
      <c r="C117" s="174"/>
      <c r="D117" s="188"/>
      <c r="E117" s="197"/>
    </row>
    <row r="118" spans="1:5" ht="11.25" customHeight="1" x14ac:dyDescent="0.2">
      <c r="D118" s="193"/>
      <c r="E118" s="194"/>
    </row>
    <row r="119" spans="1:5" x14ac:dyDescent="0.2">
      <c r="D119" s="188"/>
      <c r="E119" s="189"/>
    </row>
    <row r="120" spans="1:5" ht="13.7" customHeight="1" x14ac:dyDescent="0.2">
      <c r="B120" s="174"/>
      <c r="D120" s="188"/>
      <c r="E120" s="198"/>
    </row>
    <row r="121" spans="1:5" ht="12.75" customHeight="1" x14ac:dyDescent="0.2">
      <c r="C121" s="174"/>
      <c r="D121" s="188"/>
      <c r="E121" s="175"/>
    </row>
    <row r="122" spans="1:5" ht="12.75" customHeight="1" x14ac:dyDescent="0.2">
      <c r="C122" s="174"/>
      <c r="D122" s="180"/>
      <c r="E122" s="181"/>
    </row>
    <row r="123" spans="1:5" x14ac:dyDescent="0.2">
      <c r="D123" s="172"/>
      <c r="E123" s="173"/>
    </row>
    <row r="124" spans="1:5" x14ac:dyDescent="0.2">
      <c r="C124" s="174"/>
      <c r="D124" s="172"/>
      <c r="E124" s="195"/>
    </row>
    <row r="125" spans="1:5" x14ac:dyDescent="0.2">
      <c r="D125" s="193"/>
      <c r="E125" s="194"/>
    </row>
    <row r="126" spans="1:5" x14ac:dyDescent="0.2">
      <c r="D126" s="188"/>
      <c r="E126" s="189"/>
    </row>
    <row r="127" spans="1:5" x14ac:dyDescent="0.2">
      <c r="D127" s="172"/>
      <c r="E127" s="173"/>
    </row>
    <row r="128" spans="1:5" ht="19.5" customHeight="1" x14ac:dyDescent="0.2">
      <c r="A128" s="199"/>
      <c r="B128" s="166"/>
      <c r="C128" s="166"/>
      <c r="D128" s="166"/>
      <c r="E128" s="184"/>
    </row>
    <row r="129" spans="1:5" ht="15" customHeight="1" x14ac:dyDescent="0.2">
      <c r="A129" s="174"/>
      <c r="D129" s="186"/>
      <c r="E129" s="184"/>
    </row>
    <row r="130" spans="1:5" x14ac:dyDescent="0.2">
      <c r="A130" s="174"/>
      <c r="B130" s="174"/>
      <c r="D130" s="186"/>
      <c r="E130" s="175"/>
    </row>
    <row r="131" spans="1:5" x14ac:dyDescent="0.2">
      <c r="C131" s="174"/>
      <c r="D131" s="172"/>
      <c r="E131" s="184"/>
    </row>
    <row r="132" spans="1:5" x14ac:dyDescent="0.2">
      <c r="D132" s="176"/>
      <c r="E132" s="177"/>
    </row>
    <row r="133" spans="1:5" x14ac:dyDescent="0.2">
      <c r="B133" s="174"/>
      <c r="D133" s="172"/>
      <c r="E133" s="175"/>
    </row>
    <row r="134" spans="1:5" x14ac:dyDescent="0.2">
      <c r="C134" s="174"/>
      <c r="D134" s="172"/>
      <c r="E134" s="175"/>
    </row>
    <row r="135" spans="1:5" x14ac:dyDescent="0.2">
      <c r="D135" s="180"/>
      <c r="E135" s="181"/>
    </row>
    <row r="136" spans="1:5" ht="22.7" customHeight="1" x14ac:dyDescent="0.2">
      <c r="C136" s="174"/>
      <c r="D136" s="172"/>
      <c r="E136" s="182"/>
    </row>
    <row r="137" spans="1:5" x14ac:dyDescent="0.2">
      <c r="D137" s="172"/>
      <c r="E137" s="181"/>
    </row>
    <row r="138" spans="1:5" x14ac:dyDescent="0.2">
      <c r="B138" s="174"/>
      <c r="D138" s="178"/>
      <c r="E138" s="184"/>
    </row>
    <row r="139" spans="1:5" x14ac:dyDescent="0.2">
      <c r="C139" s="174"/>
      <c r="D139" s="178"/>
      <c r="E139" s="185"/>
    </row>
    <row r="140" spans="1:5" x14ac:dyDescent="0.2">
      <c r="D140" s="180"/>
      <c r="E140" s="177"/>
    </row>
    <row r="141" spans="1:5" ht="13.7" customHeight="1" x14ac:dyDescent="0.2">
      <c r="A141" s="174"/>
      <c r="D141" s="186"/>
      <c r="E141" s="184"/>
    </row>
    <row r="142" spans="1:5" ht="13.7" customHeight="1" x14ac:dyDescent="0.2">
      <c r="B142" s="174"/>
      <c r="D142" s="172"/>
      <c r="E142" s="184"/>
    </row>
    <row r="143" spans="1:5" ht="13.7" customHeight="1" x14ac:dyDescent="0.2">
      <c r="C143" s="174"/>
      <c r="D143" s="172"/>
      <c r="E143" s="175"/>
    </row>
    <row r="144" spans="1:5" x14ac:dyDescent="0.2">
      <c r="C144" s="174"/>
      <c r="D144" s="180"/>
      <c r="E144" s="177"/>
    </row>
    <row r="145" spans="1:5" x14ac:dyDescent="0.2">
      <c r="C145" s="174"/>
      <c r="D145" s="172"/>
      <c r="E145" s="175"/>
    </row>
    <row r="146" spans="1:5" x14ac:dyDescent="0.2">
      <c r="D146" s="193"/>
      <c r="E146" s="194"/>
    </row>
    <row r="147" spans="1:5" x14ac:dyDescent="0.2">
      <c r="C147" s="174"/>
      <c r="D147" s="178"/>
      <c r="E147" s="195"/>
    </row>
    <row r="148" spans="1:5" x14ac:dyDescent="0.2">
      <c r="C148" s="174"/>
      <c r="D148" s="180"/>
      <c r="E148" s="181"/>
    </row>
    <row r="149" spans="1:5" x14ac:dyDescent="0.2">
      <c r="D149" s="193"/>
      <c r="E149" s="200"/>
    </row>
    <row r="150" spans="1:5" x14ac:dyDescent="0.2">
      <c r="B150" s="174"/>
      <c r="D150" s="188"/>
      <c r="E150" s="198"/>
    </row>
    <row r="151" spans="1:5" x14ac:dyDescent="0.2">
      <c r="C151" s="174"/>
      <c r="D151" s="188"/>
      <c r="E151" s="175"/>
    </row>
    <row r="152" spans="1:5" x14ac:dyDescent="0.2">
      <c r="C152" s="174"/>
      <c r="D152" s="180"/>
      <c r="E152" s="181"/>
    </row>
    <row r="153" spans="1:5" x14ac:dyDescent="0.2">
      <c r="C153" s="174"/>
      <c r="D153" s="180"/>
      <c r="E153" s="181"/>
    </row>
    <row r="154" spans="1:5" x14ac:dyDescent="0.2">
      <c r="D154" s="172"/>
      <c r="E154" s="173"/>
    </row>
    <row r="155" spans="1:5" s="127" customFormat="1" ht="18" customHeight="1" x14ac:dyDescent="0.25">
      <c r="A155" s="210"/>
      <c r="B155" s="211"/>
      <c r="C155" s="211"/>
      <c r="D155" s="211"/>
      <c r="E155" s="211"/>
    </row>
    <row r="156" spans="1:5" ht="28.5" customHeight="1" x14ac:dyDescent="0.2">
      <c r="A156" s="190"/>
      <c r="B156" s="190"/>
      <c r="C156" s="190"/>
      <c r="D156" s="191"/>
      <c r="E156" s="192"/>
    </row>
    <row r="158" spans="1:5" ht="15.75" x14ac:dyDescent="0.2">
      <c r="A158" s="201"/>
      <c r="B158" s="174"/>
      <c r="C158" s="174"/>
      <c r="D158" s="202"/>
      <c r="E158" s="203"/>
    </row>
    <row r="159" spans="1:5" x14ac:dyDescent="0.2">
      <c r="A159" s="174"/>
      <c r="B159" s="174"/>
      <c r="C159" s="174"/>
      <c r="D159" s="202"/>
      <c r="E159" s="203"/>
    </row>
    <row r="160" spans="1:5" ht="17.45" customHeight="1" x14ac:dyDescent="0.2">
      <c r="A160" s="174"/>
      <c r="B160" s="174"/>
      <c r="C160" s="174"/>
      <c r="D160" s="202"/>
      <c r="E160" s="203"/>
    </row>
    <row r="161" spans="1:5" ht="13.7" customHeight="1" x14ac:dyDescent="0.2">
      <c r="A161" s="174"/>
      <c r="B161" s="174"/>
      <c r="C161" s="174"/>
      <c r="D161" s="202"/>
      <c r="E161" s="203"/>
    </row>
    <row r="162" spans="1:5" x14ac:dyDescent="0.2">
      <c r="A162" s="174"/>
      <c r="B162" s="174"/>
      <c r="C162" s="174"/>
      <c r="D162" s="202"/>
      <c r="E162" s="203"/>
    </row>
    <row r="163" spans="1:5" x14ac:dyDescent="0.2">
      <c r="A163" s="174"/>
      <c r="B163" s="174"/>
      <c r="C163" s="174"/>
    </row>
    <row r="164" spans="1:5" x14ac:dyDescent="0.2">
      <c r="A164" s="174"/>
      <c r="B164" s="174"/>
      <c r="C164" s="174"/>
      <c r="D164" s="202"/>
      <c r="E164" s="203"/>
    </row>
    <row r="165" spans="1:5" x14ac:dyDescent="0.2">
      <c r="A165" s="174"/>
      <c r="B165" s="174"/>
      <c r="C165" s="174"/>
      <c r="D165" s="202"/>
      <c r="E165" s="205"/>
    </row>
    <row r="166" spans="1:5" x14ac:dyDescent="0.2">
      <c r="A166" s="174"/>
      <c r="B166" s="174"/>
      <c r="C166" s="174"/>
      <c r="D166" s="202"/>
      <c r="E166" s="203"/>
    </row>
    <row r="167" spans="1:5" ht="22.7" customHeight="1" x14ac:dyDescent="0.2">
      <c r="A167" s="174"/>
      <c r="B167" s="174"/>
      <c r="C167" s="174"/>
      <c r="D167" s="202"/>
      <c r="E167" s="182"/>
    </row>
    <row r="168" spans="1:5" ht="22.7" customHeight="1" x14ac:dyDescent="0.2">
      <c r="D168" s="180"/>
      <c r="E168" s="183"/>
    </row>
  </sheetData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E17" sqref="E17"/>
    </sheetView>
  </sheetViews>
  <sheetFormatPr defaultColWidth="10" defaultRowHeight="12.75" x14ac:dyDescent="0.2"/>
  <cols>
    <col min="1" max="2" width="3.7109375" style="110" customWidth="1"/>
    <col min="3" max="3" width="4.85546875" style="110" customWidth="1"/>
    <col min="4" max="4" width="4.5703125" style="134" customWidth="1"/>
    <col min="5" max="5" width="39.140625" style="110" customWidth="1"/>
    <col min="6" max="6" width="13.28515625" style="110" bestFit="1" customWidth="1"/>
    <col min="7" max="7" width="15.140625" style="110" customWidth="1"/>
    <col min="8" max="8" width="14.5703125" style="110" customWidth="1"/>
    <col min="9" max="256" width="10" style="110"/>
    <col min="257" max="258" width="3.7109375" style="110" customWidth="1"/>
    <col min="259" max="259" width="4.85546875" style="110" customWidth="1"/>
    <col min="260" max="260" width="4.5703125" style="110" customWidth="1"/>
    <col min="261" max="261" width="39.140625" style="110" customWidth="1"/>
    <col min="262" max="262" width="13.28515625" style="110" bestFit="1" customWidth="1"/>
    <col min="263" max="263" width="15.140625" style="110" customWidth="1"/>
    <col min="264" max="264" width="14.5703125" style="110" customWidth="1"/>
    <col min="265" max="512" width="10" style="110"/>
    <col min="513" max="514" width="3.7109375" style="110" customWidth="1"/>
    <col min="515" max="515" width="4.85546875" style="110" customWidth="1"/>
    <col min="516" max="516" width="4.5703125" style="110" customWidth="1"/>
    <col min="517" max="517" width="39.140625" style="110" customWidth="1"/>
    <col min="518" max="518" width="13.28515625" style="110" bestFit="1" customWidth="1"/>
    <col min="519" max="519" width="15.140625" style="110" customWidth="1"/>
    <col min="520" max="520" width="14.5703125" style="110" customWidth="1"/>
    <col min="521" max="768" width="10" style="110"/>
    <col min="769" max="770" width="3.7109375" style="110" customWidth="1"/>
    <col min="771" max="771" width="4.85546875" style="110" customWidth="1"/>
    <col min="772" max="772" width="4.5703125" style="110" customWidth="1"/>
    <col min="773" max="773" width="39.140625" style="110" customWidth="1"/>
    <col min="774" max="774" width="13.28515625" style="110" bestFit="1" customWidth="1"/>
    <col min="775" max="775" width="15.140625" style="110" customWidth="1"/>
    <col min="776" max="776" width="14.5703125" style="110" customWidth="1"/>
    <col min="777" max="1024" width="10" style="110"/>
    <col min="1025" max="1026" width="3.7109375" style="110" customWidth="1"/>
    <col min="1027" max="1027" width="4.85546875" style="110" customWidth="1"/>
    <col min="1028" max="1028" width="4.5703125" style="110" customWidth="1"/>
    <col min="1029" max="1029" width="39.140625" style="110" customWidth="1"/>
    <col min="1030" max="1030" width="13.28515625" style="110" bestFit="1" customWidth="1"/>
    <col min="1031" max="1031" width="15.140625" style="110" customWidth="1"/>
    <col min="1032" max="1032" width="14.5703125" style="110" customWidth="1"/>
    <col min="1033" max="1280" width="10" style="110"/>
    <col min="1281" max="1282" width="3.7109375" style="110" customWidth="1"/>
    <col min="1283" max="1283" width="4.85546875" style="110" customWidth="1"/>
    <col min="1284" max="1284" width="4.5703125" style="110" customWidth="1"/>
    <col min="1285" max="1285" width="39.140625" style="110" customWidth="1"/>
    <col min="1286" max="1286" width="13.28515625" style="110" bestFit="1" customWidth="1"/>
    <col min="1287" max="1287" width="15.140625" style="110" customWidth="1"/>
    <col min="1288" max="1288" width="14.5703125" style="110" customWidth="1"/>
    <col min="1289" max="1536" width="10" style="110"/>
    <col min="1537" max="1538" width="3.7109375" style="110" customWidth="1"/>
    <col min="1539" max="1539" width="4.85546875" style="110" customWidth="1"/>
    <col min="1540" max="1540" width="4.5703125" style="110" customWidth="1"/>
    <col min="1541" max="1541" width="39.140625" style="110" customWidth="1"/>
    <col min="1542" max="1542" width="13.28515625" style="110" bestFit="1" customWidth="1"/>
    <col min="1543" max="1543" width="15.140625" style="110" customWidth="1"/>
    <col min="1544" max="1544" width="14.5703125" style="110" customWidth="1"/>
    <col min="1545" max="1792" width="10" style="110"/>
    <col min="1793" max="1794" width="3.7109375" style="110" customWidth="1"/>
    <col min="1795" max="1795" width="4.85546875" style="110" customWidth="1"/>
    <col min="1796" max="1796" width="4.5703125" style="110" customWidth="1"/>
    <col min="1797" max="1797" width="39.140625" style="110" customWidth="1"/>
    <col min="1798" max="1798" width="13.28515625" style="110" bestFit="1" customWidth="1"/>
    <col min="1799" max="1799" width="15.140625" style="110" customWidth="1"/>
    <col min="1800" max="1800" width="14.5703125" style="110" customWidth="1"/>
    <col min="1801" max="2048" width="10" style="110"/>
    <col min="2049" max="2050" width="3.7109375" style="110" customWidth="1"/>
    <col min="2051" max="2051" width="4.85546875" style="110" customWidth="1"/>
    <col min="2052" max="2052" width="4.5703125" style="110" customWidth="1"/>
    <col min="2053" max="2053" width="39.140625" style="110" customWidth="1"/>
    <col min="2054" max="2054" width="13.28515625" style="110" bestFit="1" customWidth="1"/>
    <col min="2055" max="2055" width="15.140625" style="110" customWidth="1"/>
    <col min="2056" max="2056" width="14.5703125" style="110" customWidth="1"/>
    <col min="2057" max="2304" width="10" style="110"/>
    <col min="2305" max="2306" width="3.7109375" style="110" customWidth="1"/>
    <col min="2307" max="2307" width="4.85546875" style="110" customWidth="1"/>
    <col min="2308" max="2308" width="4.5703125" style="110" customWidth="1"/>
    <col min="2309" max="2309" width="39.140625" style="110" customWidth="1"/>
    <col min="2310" max="2310" width="13.28515625" style="110" bestFit="1" customWidth="1"/>
    <col min="2311" max="2311" width="15.140625" style="110" customWidth="1"/>
    <col min="2312" max="2312" width="14.5703125" style="110" customWidth="1"/>
    <col min="2313" max="2560" width="10" style="110"/>
    <col min="2561" max="2562" width="3.7109375" style="110" customWidth="1"/>
    <col min="2563" max="2563" width="4.85546875" style="110" customWidth="1"/>
    <col min="2564" max="2564" width="4.5703125" style="110" customWidth="1"/>
    <col min="2565" max="2565" width="39.140625" style="110" customWidth="1"/>
    <col min="2566" max="2566" width="13.28515625" style="110" bestFit="1" customWidth="1"/>
    <col min="2567" max="2567" width="15.140625" style="110" customWidth="1"/>
    <col min="2568" max="2568" width="14.5703125" style="110" customWidth="1"/>
    <col min="2569" max="2816" width="10" style="110"/>
    <col min="2817" max="2818" width="3.7109375" style="110" customWidth="1"/>
    <col min="2819" max="2819" width="4.85546875" style="110" customWidth="1"/>
    <col min="2820" max="2820" width="4.5703125" style="110" customWidth="1"/>
    <col min="2821" max="2821" width="39.140625" style="110" customWidth="1"/>
    <col min="2822" max="2822" width="13.28515625" style="110" bestFit="1" customWidth="1"/>
    <col min="2823" max="2823" width="15.140625" style="110" customWidth="1"/>
    <col min="2824" max="2824" width="14.5703125" style="110" customWidth="1"/>
    <col min="2825" max="3072" width="10" style="110"/>
    <col min="3073" max="3074" width="3.7109375" style="110" customWidth="1"/>
    <col min="3075" max="3075" width="4.85546875" style="110" customWidth="1"/>
    <col min="3076" max="3076" width="4.5703125" style="110" customWidth="1"/>
    <col min="3077" max="3077" width="39.140625" style="110" customWidth="1"/>
    <col min="3078" max="3078" width="13.28515625" style="110" bestFit="1" customWidth="1"/>
    <col min="3079" max="3079" width="15.140625" style="110" customWidth="1"/>
    <col min="3080" max="3080" width="14.5703125" style="110" customWidth="1"/>
    <col min="3081" max="3328" width="10" style="110"/>
    <col min="3329" max="3330" width="3.7109375" style="110" customWidth="1"/>
    <col min="3331" max="3331" width="4.85546875" style="110" customWidth="1"/>
    <col min="3332" max="3332" width="4.5703125" style="110" customWidth="1"/>
    <col min="3333" max="3333" width="39.140625" style="110" customWidth="1"/>
    <col min="3334" max="3334" width="13.28515625" style="110" bestFit="1" customWidth="1"/>
    <col min="3335" max="3335" width="15.140625" style="110" customWidth="1"/>
    <col min="3336" max="3336" width="14.5703125" style="110" customWidth="1"/>
    <col min="3337" max="3584" width="10" style="110"/>
    <col min="3585" max="3586" width="3.7109375" style="110" customWidth="1"/>
    <col min="3587" max="3587" width="4.85546875" style="110" customWidth="1"/>
    <col min="3588" max="3588" width="4.5703125" style="110" customWidth="1"/>
    <col min="3589" max="3589" width="39.140625" style="110" customWidth="1"/>
    <col min="3590" max="3590" width="13.28515625" style="110" bestFit="1" customWidth="1"/>
    <col min="3591" max="3591" width="15.140625" style="110" customWidth="1"/>
    <col min="3592" max="3592" width="14.5703125" style="110" customWidth="1"/>
    <col min="3593" max="3840" width="10" style="110"/>
    <col min="3841" max="3842" width="3.7109375" style="110" customWidth="1"/>
    <col min="3843" max="3843" width="4.85546875" style="110" customWidth="1"/>
    <col min="3844" max="3844" width="4.5703125" style="110" customWidth="1"/>
    <col min="3845" max="3845" width="39.140625" style="110" customWidth="1"/>
    <col min="3846" max="3846" width="13.28515625" style="110" bestFit="1" customWidth="1"/>
    <col min="3847" max="3847" width="15.140625" style="110" customWidth="1"/>
    <col min="3848" max="3848" width="14.5703125" style="110" customWidth="1"/>
    <col min="3849" max="4096" width="10" style="110"/>
    <col min="4097" max="4098" width="3.7109375" style="110" customWidth="1"/>
    <col min="4099" max="4099" width="4.85546875" style="110" customWidth="1"/>
    <col min="4100" max="4100" width="4.5703125" style="110" customWidth="1"/>
    <col min="4101" max="4101" width="39.140625" style="110" customWidth="1"/>
    <col min="4102" max="4102" width="13.28515625" style="110" bestFit="1" customWidth="1"/>
    <col min="4103" max="4103" width="15.140625" style="110" customWidth="1"/>
    <col min="4104" max="4104" width="14.5703125" style="110" customWidth="1"/>
    <col min="4105" max="4352" width="10" style="110"/>
    <col min="4353" max="4354" width="3.7109375" style="110" customWidth="1"/>
    <col min="4355" max="4355" width="4.85546875" style="110" customWidth="1"/>
    <col min="4356" max="4356" width="4.5703125" style="110" customWidth="1"/>
    <col min="4357" max="4357" width="39.140625" style="110" customWidth="1"/>
    <col min="4358" max="4358" width="13.28515625" style="110" bestFit="1" customWidth="1"/>
    <col min="4359" max="4359" width="15.140625" style="110" customWidth="1"/>
    <col min="4360" max="4360" width="14.5703125" style="110" customWidth="1"/>
    <col min="4361" max="4608" width="10" style="110"/>
    <col min="4609" max="4610" width="3.7109375" style="110" customWidth="1"/>
    <col min="4611" max="4611" width="4.85546875" style="110" customWidth="1"/>
    <col min="4612" max="4612" width="4.5703125" style="110" customWidth="1"/>
    <col min="4613" max="4613" width="39.140625" style="110" customWidth="1"/>
    <col min="4614" max="4614" width="13.28515625" style="110" bestFit="1" customWidth="1"/>
    <col min="4615" max="4615" width="15.140625" style="110" customWidth="1"/>
    <col min="4616" max="4616" width="14.5703125" style="110" customWidth="1"/>
    <col min="4617" max="4864" width="10" style="110"/>
    <col min="4865" max="4866" width="3.7109375" style="110" customWidth="1"/>
    <col min="4867" max="4867" width="4.85546875" style="110" customWidth="1"/>
    <col min="4868" max="4868" width="4.5703125" style="110" customWidth="1"/>
    <col min="4869" max="4869" width="39.140625" style="110" customWidth="1"/>
    <col min="4870" max="4870" width="13.28515625" style="110" bestFit="1" customWidth="1"/>
    <col min="4871" max="4871" width="15.140625" style="110" customWidth="1"/>
    <col min="4872" max="4872" width="14.5703125" style="110" customWidth="1"/>
    <col min="4873" max="5120" width="10" style="110"/>
    <col min="5121" max="5122" width="3.7109375" style="110" customWidth="1"/>
    <col min="5123" max="5123" width="4.85546875" style="110" customWidth="1"/>
    <col min="5124" max="5124" width="4.5703125" style="110" customWidth="1"/>
    <col min="5125" max="5125" width="39.140625" style="110" customWidth="1"/>
    <col min="5126" max="5126" width="13.28515625" style="110" bestFit="1" customWidth="1"/>
    <col min="5127" max="5127" width="15.140625" style="110" customWidth="1"/>
    <col min="5128" max="5128" width="14.5703125" style="110" customWidth="1"/>
    <col min="5129" max="5376" width="10" style="110"/>
    <col min="5377" max="5378" width="3.7109375" style="110" customWidth="1"/>
    <col min="5379" max="5379" width="4.85546875" style="110" customWidth="1"/>
    <col min="5380" max="5380" width="4.5703125" style="110" customWidth="1"/>
    <col min="5381" max="5381" width="39.140625" style="110" customWidth="1"/>
    <col min="5382" max="5382" width="13.28515625" style="110" bestFit="1" customWidth="1"/>
    <col min="5383" max="5383" width="15.140625" style="110" customWidth="1"/>
    <col min="5384" max="5384" width="14.5703125" style="110" customWidth="1"/>
    <col min="5385" max="5632" width="10" style="110"/>
    <col min="5633" max="5634" width="3.7109375" style="110" customWidth="1"/>
    <col min="5635" max="5635" width="4.85546875" style="110" customWidth="1"/>
    <col min="5636" max="5636" width="4.5703125" style="110" customWidth="1"/>
    <col min="5637" max="5637" width="39.140625" style="110" customWidth="1"/>
    <col min="5638" max="5638" width="13.28515625" style="110" bestFit="1" customWidth="1"/>
    <col min="5639" max="5639" width="15.140625" style="110" customWidth="1"/>
    <col min="5640" max="5640" width="14.5703125" style="110" customWidth="1"/>
    <col min="5641" max="5888" width="10" style="110"/>
    <col min="5889" max="5890" width="3.7109375" style="110" customWidth="1"/>
    <col min="5891" max="5891" width="4.85546875" style="110" customWidth="1"/>
    <col min="5892" max="5892" width="4.5703125" style="110" customWidth="1"/>
    <col min="5893" max="5893" width="39.140625" style="110" customWidth="1"/>
    <col min="5894" max="5894" width="13.28515625" style="110" bestFit="1" customWidth="1"/>
    <col min="5895" max="5895" width="15.140625" style="110" customWidth="1"/>
    <col min="5896" max="5896" width="14.5703125" style="110" customWidth="1"/>
    <col min="5897" max="6144" width="10" style="110"/>
    <col min="6145" max="6146" width="3.7109375" style="110" customWidth="1"/>
    <col min="6147" max="6147" width="4.85546875" style="110" customWidth="1"/>
    <col min="6148" max="6148" width="4.5703125" style="110" customWidth="1"/>
    <col min="6149" max="6149" width="39.140625" style="110" customWidth="1"/>
    <col min="6150" max="6150" width="13.28515625" style="110" bestFit="1" customWidth="1"/>
    <col min="6151" max="6151" width="15.140625" style="110" customWidth="1"/>
    <col min="6152" max="6152" width="14.5703125" style="110" customWidth="1"/>
    <col min="6153" max="6400" width="10" style="110"/>
    <col min="6401" max="6402" width="3.7109375" style="110" customWidth="1"/>
    <col min="6403" max="6403" width="4.85546875" style="110" customWidth="1"/>
    <col min="6404" max="6404" width="4.5703125" style="110" customWidth="1"/>
    <col min="6405" max="6405" width="39.140625" style="110" customWidth="1"/>
    <col min="6406" max="6406" width="13.28515625" style="110" bestFit="1" customWidth="1"/>
    <col min="6407" max="6407" width="15.140625" style="110" customWidth="1"/>
    <col min="6408" max="6408" width="14.5703125" style="110" customWidth="1"/>
    <col min="6409" max="6656" width="10" style="110"/>
    <col min="6657" max="6658" width="3.7109375" style="110" customWidth="1"/>
    <col min="6659" max="6659" width="4.85546875" style="110" customWidth="1"/>
    <col min="6660" max="6660" width="4.5703125" style="110" customWidth="1"/>
    <col min="6661" max="6661" width="39.140625" style="110" customWidth="1"/>
    <col min="6662" max="6662" width="13.28515625" style="110" bestFit="1" customWidth="1"/>
    <col min="6663" max="6663" width="15.140625" style="110" customWidth="1"/>
    <col min="6664" max="6664" width="14.5703125" style="110" customWidth="1"/>
    <col min="6665" max="6912" width="10" style="110"/>
    <col min="6913" max="6914" width="3.7109375" style="110" customWidth="1"/>
    <col min="6915" max="6915" width="4.85546875" style="110" customWidth="1"/>
    <col min="6916" max="6916" width="4.5703125" style="110" customWidth="1"/>
    <col min="6917" max="6917" width="39.140625" style="110" customWidth="1"/>
    <col min="6918" max="6918" width="13.28515625" style="110" bestFit="1" customWidth="1"/>
    <col min="6919" max="6919" width="15.140625" style="110" customWidth="1"/>
    <col min="6920" max="6920" width="14.5703125" style="110" customWidth="1"/>
    <col min="6921" max="7168" width="10" style="110"/>
    <col min="7169" max="7170" width="3.7109375" style="110" customWidth="1"/>
    <col min="7171" max="7171" width="4.85546875" style="110" customWidth="1"/>
    <col min="7172" max="7172" width="4.5703125" style="110" customWidth="1"/>
    <col min="7173" max="7173" width="39.140625" style="110" customWidth="1"/>
    <col min="7174" max="7174" width="13.28515625" style="110" bestFit="1" customWidth="1"/>
    <col min="7175" max="7175" width="15.140625" style="110" customWidth="1"/>
    <col min="7176" max="7176" width="14.5703125" style="110" customWidth="1"/>
    <col min="7177" max="7424" width="10" style="110"/>
    <col min="7425" max="7426" width="3.7109375" style="110" customWidth="1"/>
    <col min="7427" max="7427" width="4.85546875" style="110" customWidth="1"/>
    <col min="7428" max="7428" width="4.5703125" style="110" customWidth="1"/>
    <col min="7429" max="7429" width="39.140625" style="110" customWidth="1"/>
    <col min="7430" max="7430" width="13.28515625" style="110" bestFit="1" customWidth="1"/>
    <col min="7431" max="7431" width="15.140625" style="110" customWidth="1"/>
    <col min="7432" max="7432" width="14.5703125" style="110" customWidth="1"/>
    <col min="7433" max="7680" width="10" style="110"/>
    <col min="7681" max="7682" width="3.7109375" style="110" customWidth="1"/>
    <col min="7683" max="7683" width="4.85546875" style="110" customWidth="1"/>
    <col min="7684" max="7684" width="4.5703125" style="110" customWidth="1"/>
    <col min="7685" max="7685" width="39.140625" style="110" customWidth="1"/>
    <col min="7686" max="7686" width="13.28515625" style="110" bestFit="1" customWidth="1"/>
    <col min="7687" max="7687" width="15.140625" style="110" customWidth="1"/>
    <col min="7688" max="7688" width="14.5703125" style="110" customWidth="1"/>
    <col min="7689" max="7936" width="10" style="110"/>
    <col min="7937" max="7938" width="3.7109375" style="110" customWidth="1"/>
    <col min="7939" max="7939" width="4.85546875" style="110" customWidth="1"/>
    <col min="7940" max="7940" width="4.5703125" style="110" customWidth="1"/>
    <col min="7941" max="7941" width="39.140625" style="110" customWidth="1"/>
    <col min="7942" max="7942" width="13.28515625" style="110" bestFit="1" customWidth="1"/>
    <col min="7943" max="7943" width="15.140625" style="110" customWidth="1"/>
    <col min="7944" max="7944" width="14.5703125" style="110" customWidth="1"/>
    <col min="7945" max="8192" width="10" style="110"/>
    <col min="8193" max="8194" width="3.7109375" style="110" customWidth="1"/>
    <col min="8195" max="8195" width="4.85546875" style="110" customWidth="1"/>
    <col min="8196" max="8196" width="4.5703125" style="110" customWidth="1"/>
    <col min="8197" max="8197" width="39.140625" style="110" customWidth="1"/>
    <col min="8198" max="8198" width="13.28515625" style="110" bestFit="1" customWidth="1"/>
    <col min="8199" max="8199" width="15.140625" style="110" customWidth="1"/>
    <col min="8200" max="8200" width="14.5703125" style="110" customWidth="1"/>
    <col min="8201" max="8448" width="10" style="110"/>
    <col min="8449" max="8450" width="3.7109375" style="110" customWidth="1"/>
    <col min="8451" max="8451" width="4.85546875" style="110" customWidth="1"/>
    <col min="8452" max="8452" width="4.5703125" style="110" customWidth="1"/>
    <col min="8453" max="8453" width="39.140625" style="110" customWidth="1"/>
    <col min="8454" max="8454" width="13.28515625" style="110" bestFit="1" customWidth="1"/>
    <col min="8455" max="8455" width="15.140625" style="110" customWidth="1"/>
    <col min="8456" max="8456" width="14.5703125" style="110" customWidth="1"/>
    <col min="8457" max="8704" width="10" style="110"/>
    <col min="8705" max="8706" width="3.7109375" style="110" customWidth="1"/>
    <col min="8707" max="8707" width="4.85546875" style="110" customWidth="1"/>
    <col min="8708" max="8708" width="4.5703125" style="110" customWidth="1"/>
    <col min="8709" max="8709" width="39.140625" style="110" customWidth="1"/>
    <col min="8710" max="8710" width="13.28515625" style="110" bestFit="1" customWidth="1"/>
    <col min="8711" max="8711" width="15.140625" style="110" customWidth="1"/>
    <col min="8712" max="8712" width="14.5703125" style="110" customWidth="1"/>
    <col min="8713" max="8960" width="10" style="110"/>
    <col min="8961" max="8962" width="3.7109375" style="110" customWidth="1"/>
    <col min="8963" max="8963" width="4.85546875" style="110" customWidth="1"/>
    <col min="8964" max="8964" width="4.5703125" style="110" customWidth="1"/>
    <col min="8965" max="8965" width="39.140625" style="110" customWidth="1"/>
    <col min="8966" max="8966" width="13.28515625" style="110" bestFit="1" customWidth="1"/>
    <col min="8967" max="8967" width="15.140625" style="110" customWidth="1"/>
    <col min="8968" max="8968" width="14.5703125" style="110" customWidth="1"/>
    <col min="8969" max="9216" width="10" style="110"/>
    <col min="9217" max="9218" width="3.7109375" style="110" customWidth="1"/>
    <col min="9219" max="9219" width="4.85546875" style="110" customWidth="1"/>
    <col min="9220" max="9220" width="4.5703125" style="110" customWidth="1"/>
    <col min="9221" max="9221" width="39.140625" style="110" customWidth="1"/>
    <col min="9222" max="9222" width="13.28515625" style="110" bestFit="1" customWidth="1"/>
    <col min="9223" max="9223" width="15.140625" style="110" customWidth="1"/>
    <col min="9224" max="9224" width="14.5703125" style="110" customWidth="1"/>
    <col min="9225" max="9472" width="10" style="110"/>
    <col min="9473" max="9474" width="3.7109375" style="110" customWidth="1"/>
    <col min="9475" max="9475" width="4.85546875" style="110" customWidth="1"/>
    <col min="9476" max="9476" width="4.5703125" style="110" customWidth="1"/>
    <col min="9477" max="9477" width="39.140625" style="110" customWidth="1"/>
    <col min="9478" max="9478" width="13.28515625" style="110" bestFit="1" customWidth="1"/>
    <col min="9479" max="9479" width="15.140625" style="110" customWidth="1"/>
    <col min="9480" max="9480" width="14.5703125" style="110" customWidth="1"/>
    <col min="9481" max="9728" width="10" style="110"/>
    <col min="9729" max="9730" width="3.7109375" style="110" customWidth="1"/>
    <col min="9731" max="9731" width="4.85546875" style="110" customWidth="1"/>
    <col min="9732" max="9732" width="4.5703125" style="110" customWidth="1"/>
    <col min="9733" max="9733" width="39.140625" style="110" customWidth="1"/>
    <col min="9734" max="9734" width="13.28515625" style="110" bestFit="1" customWidth="1"/>
    <col min="9735" max="9735" width="15.140625" style="110" customWidth="1"/>
    <col min="9736" max="9736" width="14.5703125" style="110" customWidth="1"/>
    <col min="9737" max="9984" width="10" style="110"/>
    <col min="9985" max="9986" width="3.7109375" style="110" customWidth="1"/>
    <col min="9987" max="9987" width="4.85546875" style="110" customWidth="1"/>
    <col min="9988" max="9988" width="4.5703125" style="110" customWidth="1"/>
    <col min="9989" max="9989" width="39.140625" style="110" customWidth="1"/>
    <col min="9990" max="9990" width="13.28515625" style="110" bestFit="1" customWidth="1"/>
    <col min="9991" max="9991" width="15.140625" style="110" customWidth="1"/>
    <col min="9992" max="9992" width="14.5703125" style="110" customWidth="1"/>
    <col min="9993" max="10240" width="10" style="110"/>
    <col min="10241" max="10242" width="3.7109375" style="110" customWidth="1"/>
    <col min="10243" max="10243" width="4.85546875" style="110" customWidth="1"/>
    <col min="10244" max="10244" width="4.5703125" style="110" customWidth="1"/>
    <col min="10245" max="10245" width="39.140625" style="110" customWidth="1"/>
    <col min="10246" max="10246" width="13.28515625" style="110" bestFit="1" customWidth="1"/>
    <col min="10247" max="10247" width="15.140625" style="110" customWidth="1"/>
    <col min="10248" max="10248" width="14.5703125" style="110" customWidth="1"/>
    <col min="10249" max="10496" width="10" style="110"/>
    <col min="10497" max="10498" width="3.7109375" style="110" customWidth="1"/>
    <col min="10499" max="10499" width="4.85546875" style="110" customWidth="1"/>
    <col min="10500" max="10500" width="4.5703125" style="110" customWidth="1"/>
    <col min="10501" max="10501" width="39.140625" style="110" customWidth="1"/>
    <col min="10502" max="10502" width="13.28515625" style="110" bestFit="1" customWidth="1"/>
    <col min="10503" max="10503" width="15.140625" style="110" customWidth="1"/>
    <col min="10504" max="10504" width="14.5703125" style="110" customWidth="1"/>
    <col min="10505" max="10752" width="10" style="110"/>
    <col min="10753" max="10754" width="3.7109375" style="110" customWidth="1"/>
    <col min="10755" max="10755" width="4.85546875" style="110" customWidth="1"/>
    <col min="10756" max="10756" width="4.5703125" style="110" customWidth="1"/>
    <col min="10757" max="10757" width="39.140625" style="110" customWidth="1"/>
    <col min="10758" max="10758" width="13.28515625" style="110" bestFit="1" customWidth="1"/>
    <col min="10759" max="10759" width="15.140625" style="110" customWidth="1"/>
    <col min="10760" max="10760" width="14.5703125" style="110" customWidth="1"/>
    <col min="10761" max="11008" width="10" style="110"/>
    <col min="11009" max="11010" width="3.7109375" style="110" customWidth="1"/>
    <col min="11011" max="11011" width="4.85546875" style="110" customWidth="1"/>
    <col min="11012" max="11012" width="4.5703125" style="110" customWidth="1"/>
    <col min="11013" max="11013" width="39.140625" style="110" customWidth="1"/>
    <col min="11014" max="11014" width="13.28515625" style="110" bestFit="1" customWidth="1"/>
    <col min="11015" max="11015" width="15.140625" style="110" customWidth="1"/>
    <col min="11016" max="11016" width="14.5703125" style="110" customWidth="1"/>
    <col min="11017" max="11264" width="10" style="110"/>
    <col min="11265" max="11266" width="3.7109375" style="110" customWidth="1"/>
    <col min="11267" max="11267" width="4.85546875" style="110" customWidth="1"/>
    <col min="11268" max="11268" width="4.5703125" style="110" customWidth="1"/>
    <col min="11269" max="11269" width="39.140625" style="110" customWidth="1"/>
    <col min="11270" max="11270" width="13.28515625" style="110" bestFit="1" customWidth="1"/>
    <col min="11271" max="11271" width="15.140625" style="110" customWidth="1"/>
    <col min="11272" max="11272" width="14.5703125" style="110" customWidth="1"/>
    <col min="11273" max="11520" width="10" style="110"/>
    <col min="11521" max="11522" width="3.7109375" style="110" customWidth="1"/>
    <col min="11523" max="11523" width="4.85546875" style="110" customWidth="1"/>
    <col min="11524" max="11524" width="4.5703125" style="110" customWidth="1"/>
    <col min="11525" max="11525" width="39.140625" style="110" customWidth="1"/>
    <col min="11526" max="11526" width="13.28515625" style="110" bestFit="1" customWidth="1"/>
    <col min="11527" max="11527" width="15.140625" style="110" customWidth="1"/>
    <col min="11528" max="11528" width="14.5703125" style="110" customWidth="1"/>
    <col min="11529" max="11776" width="10" style="110"/>
    <col min="11777" max="11778" width="3.7109375" style="110" customWidth="1"/>
    <col min="11779" max="11779" width="4.85546875" style="110" customWidth="1"/>
    <col min="11780" max="11780" width="4.5703125" style="110" customWidth="1"/>
    <col min="11781" max="11781" width="39.140625" style="110" customWidth="1"/>
    <col min="11782" max="11782" width="13.28515625" style="110" bestFit="1" customWidth="1"/>
    <col min="11783" max="11783" width="15.140625" style="110" customWidth="1"/>
    <col min="11784" max="11784" width="14.5703125" style="110" customWidth="1"/>
    <col min="11785" max="12032" width="10" style="110"/>
    <col min="12033" max="12034" width="3.7109375" style="110" customWidth="1"/>
    <col min="12035" max="12035" width="4.85546875" style="110" customWidth="1"/>
    <col min="12036" max="12036" width="4.5703125" style="110" customWidth="1"/>
    <col min="12037" max="12037" width="39.140625" style="110" customWidth="1"/>
    <col min="12038" max="12038" width="13.28515625" style="110" bestFit="1" customWidth="1"/>
    <col min="12039" max="12039" width="15.140625" style="110" customWidth="1"/>
    <col min="12040" max="12040" width="14.5703125" style="110" customWidth="1"/>
    <col min="12041" max="12288" width="10" style="110"/>
    <col min="12289" max="12290" width="3.7109375" style="110" customWidth="1"/>
    <col min="12291" max="12291" width="4.85546875" style="110" customWidth="1"/>
    <col min="12292" max="12292" width="4.5703125" style="110" customWidth="1"/>
    <col min="12293" max="12293" width="39.140625" style="110" customWidth="1"/>
    <col min="12294" max="12294" width="13.28515625" style="110" bestFit="1" customWidth="1"/>
    <col min="12295" max="12295" width="15.140625" style="110" customWidth="1"/>
    <col min="12296" max="12296" width="14.5703125" style="110" customWidth="1"/>
    <col min="12297" max="12544" width="10" style="110"/>
    <col min="12545" max="12546" width="3.7109375" style="110" customWidth="1"/>
    <col min="12547" max="12547" width="4.85546875" style="110" customWidth="1"/>
    <col min="12548" max="12548" width="4.5703125" style="110" customWidth="1"/>
    <col min="12549" max="12549" width="39.140625" style="110" customWidth="1"/>
    <col min="12550" max="12550" width="13.28515625" style="110" bestFit="1" customWidth="1"/>
    <col min="12551" max="12551" width="15.140625" style="110" customWidth="1"/>
    <col min="12552" max="12552" width="14.5703125" style="110" customWidth="1"/>
    <col min="12553" max="12800" width="10" style="110"/>
    <col min="12801" max="12802" width="3.7109375" style="110" customWidth="1"/>
    <col min="12803" max="12803" width="4.85546875" style="110" customWidth="1"/>
    <col min="12804" max="12804" width="4.5703125" style="110" customWidth="1"/>
    <col min="12805" max="12805" width="39.140625" style="110" customWidth="1"/>
    <col min="12806" max="12806" width="13.28515625" style="110" bestFit="1" customWidth="1"/>
    <col min="12807" max="12807" width="15.140625" style="110" customWidth="1"/>
    <col min="12808" max="12808" width="14.5703125" style="110" customWidth="1"/>
    <col min="12809" max="13056" width="10" style="110"/>
    <col min="13057" max="13058" width="3.7109375" style="110" customWidth="1"/>
    <col min="13059" max="13059" width="4.85546875" style="110" customWidth="1"/>
    <col min="13060" max="13060" width="4.5703125" style="110" customWidth="1"/>
    <col min="13061" max="13061" width="39.140625" style="110" customWidth="1"/>
    <col min="13062" max="13062" width="13.28515625" style="110" bestFit="1" customWidth="1"/>
    <col min="13063" max="13063" width="15.140625" style="110" customWidth="1"/>
    <col min="13064" max="13064" width="14.5703125" style="110" customWidth="1"/>
    <col min="13065" max="13312" width="10" style="110"/>
    <col min="13313" max="13314" width="3.7109375" style="110" customWidth="1"/>
    <col min="13315" max="13315" width="4.85546875" style="110" customWidth="1"/>
    <col min="13316" max="13316" width="4.5703125" style="110" customWidth="1"/>
    <col min="13317" max="13317" width="39.140625" style="110" customWidth="1"/>
    <col min="13318" max="13318" width="13.28515625" style="110" bestFit="1" customWidth="1"/>
    <col min="13319" max="13319" width="15.140625" style="110" customWidth="1"/>
    <col min="13320" max="13320" width="14.5703125" style="110" customWidth="1"/>
    <col min="13321" max="13568" width="10" style="110"/>
    <col min="13569" max="13570" width="3.7109375" style="110" customWidth="1"/>
    <col min="13571" max="13571" width="4.85546875" style="110" customWidth="1"/>
    <col min="13572" max="13572" width="4.5703125" style="110" customWidth="1"/>
    <col min="13573" max="13573" width="39.140625" style="110" customWidth="1"/>
    <col min="13574" max="13574" width="13.28515625" style="110" bestFit="1" customWidth="1"/>
    <col min="13575" max="13575" width="15.140625" style="110" customWidth="1"/>
    <col min="13576" max="13576" width="14.5703125" style="110" customWidth="1"/>
    <col min="13577" max="13824" width="10" style="110"/>
    <col min="13825" max="13826" width="3.7109375" style="110" customWidth="1"/>
    <col min="13827" max="13827" width="4.85546875" style="110" customWidth="1"/>
    <col min="13828" max="13828" width="4.5703125" style="110" customWidth="1"/>
    <col min="13829" max="13829" width="39.140625" style="110" customWidth="1"/>
    <col min="13830" max="13830" width="13.28515625" style="110" bestFit="1" customWidth="1"/>
    <col min="13831" max="13831" width="15.140625" style="110" customWidth="1"/>
    <col min="13832" max="13832" width="14.5703125" style="110" customWidth="1"/>
    <col min="13833" max="14080" width="10" style="110"/>
    <col min="14081" max="14082" width="3.7109375" style="110" customWidth="1"/>
    <col min="14083" max="14083" width="4.85546875" style="110" customWidth="1"/>
    <col min="14084" max="14084" width="4.5703125" style="110" customWidth="1"/>
    <col min="14085" max="14085" width="39.140625" style="110" customWidth="1"/>
    <col min="14086" max="14086" width="13.28515625" style="110" bestFit="1" customWidth="1"/>
    <col min="14087" max="14087" width="15.140625" style="110" customWidth="1"/>
    <col min="14088" max="14088" width="14.5703125" style="110" customWidth="1"/>
    <col min="14089" max="14336" width="10" style="110"/>
    <col min="14337" max="14338" width="3.7109375" style="110" customWidth="1"/>
    <col min="14339" max="14339" width="4.85546875" style="110" customWidth="1"/>
    <col min="14340" max="14340" width="4.5703125" style="110" customWidth="1"/>
    <col min="14341" max="14341" width="39.140625" style="110" customWidth="1"/>
    <col min="14342" max="14342" width="13.28515625" style="110" bestFit="1" customWidth="1"/>
    <col min="14343" max="14343" width="15.140625" style="110" customWidth="1"/>
    <col min="14344" max="14344" width="14.5703125" style="110" customWidth="1"/>
    <col min="14345" max="14592" width="10" style="110"/>
    <col min="14593" max="14594" width="3.7109375" style="110" customWidth="1"/>
    <col min="14595" max="14595" width="4.85546875" style="110" customWidth="1"/>
    <col min="14596" max="14596" width="4.5703125" style="110" customWidth="1"/>
    <col min="14597" max="14597" width="39.140625" style="110" customWidth="1"/>
    <col min="14598" max="14598" width="13.28515625" style="110" bestFit="1" customWidth="1"/>
    <col min="14599" max="14599" width="15.140625" style="110" customWidth="1"/>
    <col min="14600" max="14600" width="14.5703125" style="110" customWidth="1"/>
    <col min="14601" max="14848" width="10" style="110"/>
    <col min="14849" max="14850" width="3.7109375" style="110" customWidth="1"/>
    <col min="14851" max="14851" width="4.85546875" style="110" customWidth="1"/>
    <col min="14852" max="14852" width="4.5703125" style="110" customWidth="1"/>
    <col min="14853" max="14853" width="39.140625" style="110" customWidth="1"/>
    <col min="14854" max="14854" width="13.28515625" style="110" bestFit="1" customWidth="1"/>
    <col min="14855" max="14855" width="15.140625" style="110" customWidth="1"/>
    <col min="14856" max="14856" width="14.5703125" style="110" customWidth="1"/>
    <col min="14857" max="15104" width="10" style="110"/>
    <col min="15105" max="15106" width="3.7109375" style="110" customWidth="1"/>
    <col min="15107" max="15107" width="4.85546875" style="110" customWidth="1"/>
    <col min="15108" max="15108" width="4.5703125" style="110" customWidth="1"/>
    <col min="15109" max="15109" width="39.140625" style="110" customWidth="1"/>
    <col min="15110" max="15110" width="13.28515625" style="110" bestFit="1" customWidth="1"/>
    <col min="15111" max="15111" width="15.140625" style="110" customWidth="1"/>
    <col min="15112" max="15112" width="14.5703125" style="110" customWidth="1"/>
    <col min="15113" max="15360" width="10" style="110"/>
    <col min="15361" max="15362" width="3.7109375" style="110" customWidth="1"/>
    <col min="15363" max="15363" width="4.85546875" style="110" customWidth="1"/>
    <col min="15364" max="15364" width="4.5703125" style="110" customWidth="1"/>
    <col min="15365" max="15365" width="39.140625" style="110" customWidth="1"/>
    <col min="15366" max="15366" width="13.28515625" style="110" bestFit="1" customWidth="1"/>
    <col min="15367" max="15367" width="15.140625" style="110" customWidth="1"/>
    <col min="15368" max="15368" width="14.5703125" style="110" customWidth="1"/>
    <col min="15369" max="15616" width="10" style="110"/>
    <col min="15617" max="15618" width="3.7109375" style="110" customWidth="1"/>
    <col min="15619" max="15619" width="4.85546875" style="110" customWidth="1"/>
    <col min="15620" max="15620" width="4.5703125" style="110" customWidth="1"/>
    <col min="15621" max="15621" width="39.140625" style="110" customWidth="1"/>
    <col min="15622" max="15622" width="13.28515625" style="110" bestFit="1" customWidth="1"/>
    <col min="15623" max="15623" width="15.140625" style="110" customWidth="1"/>
    <col min="15624" max="15624" width="14.5703125" style="110" customWidth="1"/>
    <col min="15625" max="15872" width="10" style="110"/>
    <col min="15873" max="15874" width="3.7109375" style="110" customWidth="1"/>
    <col min="15875" max="15875" width="4.85546875" style="110" customWidth="1"/>
    <col min="15876" max="15876" width="4.5703125" style="110" customWidth="1"/>
    <col min="15877" max="15877" width="39.140625" style="110" customWidth="1"/>
    <col min="15878" max="15878" width="13.28515625" style="110" bestFit="1" customWidth="1"/>
    <col min="15879" max="15879" width="15.140625" style="110" customWidth="1"/>
    <col min="15880" max="15880" width="14.5703125" style="110" customWidth="1"/>
    <col min="15881" max="16128" width="10" style="110"/>
    <col min="16129" max="16130" width="3.7109375" style="110" customWidth="1"/>
    <col min="16131" max="16131" width="4.85546875" style="110" customWidth="1"/>
    <col min="16132" max="16132" width="4.5703125" style="110" customWidth="1"/>
    <col min="16133" max="16133" width="39.140625" style="110" customWidth="1"/>
    <col min="16134" max="16134" width="13.28515625" style="110" bestFit="1" customWidth="1"/>
    <col min="16135" max="16135" width="15.140625" style="110" customWidth="1"/>
    <col min="16136" max="16136" width="14.5703125" style="110" customWidth="1"/>
    <col min="16137" max="16384" width="10" style="110"/>
  </cols>
  <sheetData>
    <row r="1" spans="1:9" ht="48.2" customHeight="1" x14ac:dyDescent="0.2">
      <c r="A1" s="212" t="s">
        <v>155</v>
      </c>
      <c r="B1" s="212"/>
      <c r="C1" s="212"/>
      <c r="D1" s="212"/>
      <c r="E1" s="212"/>
      <c r="F1" s="212"/>
      <c r="G1" s="212"/>
      <c r="H1" s="212"/>
    </row>
    <row r="2" spans="1:9" s="111" customFormat="1" ht="26.45" customHeight="1" x14ac:dyDescent="0.2">
      <c r="A2" s="212" t="s">
        <v>123</v>
      </c>
      <c r="B2" s="212"/>
      <c r="C2" s="212"/>
      <c r="D2" s="212"/>
      <c r="E2" s="212"/>
      <c r="F2" s="212"/>
      <c r="G2" s="228"/>
      <c r="H2" s="228"/>
    </row>
    <row r="3" spans="1:9" ht="25.5" customHeight="1" x14ac:dyDescent="0.2">
      <c r="A3" s="212"/>
      <c r="B3" s="212"/>
      <c r="C3" s="212"/>
      <c r="D3" s="212"/>
      <c r="E3" s="212"/>
      <c r="F3" s="212"/>
      <c r="G3" s="212"/>
      <c r="H3" s="223"/>
    </row>
    <row r="4" spans="1:9" ht="9" customHeight="1" x14ac:dyDescent="0.25">
      <c r="A4" s="112"/>
      <c r="B4" s="113"/>
      <c r="C4" s="113"/>
      <c r="D4" s="113"/>
      <c r="E4" s="113"/>
    </row>
    <row r="5" spans="1:9" ht="27.75" customHeight="1" x14ac:dyDescent="0.25">
      <c r="A5" s="114"/>
      <c r="B5" s="115"/>
      <c r="C5" s="115"/>
      <c r="D5" s="116"/>
      <c r="E5" s="117"/>
      <c r="F5" s="118" t="s">
        <v>156</v>
      </c>
      <c r="G5" s="118" t="s">
        <v>157</v>
      </c>
      <c r="H5" s="119" t="s">
        <v>158</v>
      </c>
      <c r="I5" s="120"/>
    </row>
    <row r="6" spans="1:9" ht="27.75" customHeight="1" x14ac:dyDescent="0.25">
      <c r="A6" s="216" t="s">
        <v>124</v>
      </c>
      <c r="B6" s="217"/>
      <c r="C6" s="217"/>
      <c r="D6" s="217"/>
      <c r="E6" s="221"/>
      <c r="F6" s="206">
        <v>5740208</v>
      </c>
      <c r="G6" s="206">
        <v>5740208</v>
      </c>
      <c r="H6" s="206">
        <v>5740208</v>
      </c>
      <c r="I6" s="121"/>
    </row>
    <row r="7" spans="1:9" ht="22.7" customHeight="1" x14ac:dyDescent="0.25">
      <c r="A7" s="216" t="s">
        <v>125</v>
      </c>
      <c r="B7" s="217"/>
      <c r="C7" s="217"/>
      <c r="D7" s="217"/>
      <c r="E7" s="221"/>
      <c r="F7" s="122">
        <v>5740208</v>
      </c>
      <c r="G7" s="122">
        <v>5740208</v>
      </c>
      <c r="H7" s="122">
        <v>5740208</v>
      </c>
    </row>
    <row r="8" spans="1:9" ht="22.7" customHeight="1" x14ac:dyDescent="0.25">
      <c r="A8" s="220" t="s">
        <v>126</v>
      </c>
      <c r="B8" s="221"/>
      <c r="C8" s="221"/>
      <c r="D8" s="221"/>
      <c r="E8" s="221"/>
      <c r="F8" s="122">
        <v>0</v>
      </c>
      <c r="G8" s="122">
        <v>0</v>
      </c>
      <c r="H8" s="122">
        <v>0</v>
      </c>
    </row>
    <row r="9" spans="1:9" ht="22.7" customHeight="1" x14ac:dyDescent="0.25">
      <c r="A9" s="123" t="s">
        <v>127</v>
      </c>
      <c r="B9" s="124"/>
      <c r="C9" s="124"/>
      <c r="D9" s="124"/>
      <c r="E9" s="124"/>
      <c r="F9" s="122">
        <v>5740208</v>
      </c>
      <c r="G9" s="122">
        <v>5740208</v>
      </c>
      <c r="H9" s="122">
        <v>5740208</v>
      </c>
    </row>
    <row r="10" spans="1:9" ht="22.7" customHeight="1" x14ac:dyDescent="0.25">
      <c r="A10" s="218" t="s">
        <v>128</v>
      </c>
      <c r="B10" s="217"/>
      <c r="C10" s="217"/>
      <c r="D10" s="217"/>
      <c r="E10" s="219"/>
      <c r="F10" s="125">
        <v>5730208</v>
      </c>
      <c r="G10" s="125">
        <v>5730208</v>
      </c>
      <c r="H10" s="125">
        <v>5730208</v>
      </c>
    </row>
    <row r="11" spans="1:9" ht="22.7" customHeight="1" x14ac:dyDescent="0.25">
      <c r="A11" s="220" t="s">
        <v>129</v>
      </c>
      <c r="B11" s="221"/>
      <c r="C11" s="221"/>
      <c r="D11" s="221"/>
      <c r="E11" s="221"/>
      <c r="F11" s="125">
        <v>10000</v>
      </c>
      <c r="G11" s="125">
        <v>10000</v>
      </c>
      <c r="H11" s="125">
        <v>10000</v>
      </c>
    </row>
    <row r="12" spans="1:9" ht="22.7" customHeight="1" x14ac:dyDescent="0.25">
      <c r="A12" s="218" t="s">
        <v>130</v>
      </c>
      <c r="B12" s="217"/>
      <c r="C12" s="217"/>
      <c r="D12" s="217"/>
      <c r="E12" s="217"/>
      <c r="F12" s="125">
        <f>+F6-F9</f>
        <v>0</v>
      </c>
      <c r="G12" s="125">
        <f>+G6-G9</f>
        <v>0</v>
      </c>
      <c r="H12" s="125">
        <f>+H6-H9</f>
        <v>0</v>
      </c>
    </row>
    <row r="13" spans="1:9" ht="25.5" customHeight="1" x14ac:dyDescent="0.2">
      <c r="A13" s="212"/>
      <c r="B13" s="222"/>
      <c r="C13" s="222"/>
      <c r="D13" s="222"/>
      <c r="E13" s="222"/>
      <c r="F13" s="223"/>
      <c r="G13" s="223"/>
      <c r="H13" s="223"/>
    </row>
    <row r="14" spans="1:9" ht="27.75" customHeight="1" x14ac:dyDescent="0.25">
      <c r="A14" s="114"/>
      <c r="B14" s="115"/>
      <c r="C14" s="115"/>
      <c r="D14" s="116"/>
      <c r="E14" s="117"/>
      <c r="F14" s="118" t="s">
        <v>156</v>
      </c>
      <c r="G14" s="118" t="s">
        <v>157</v>
      </c>
      <c r="H14" s="119" t="s">
        <v>158</v>
      </c>
    </row>
    <row r="15" spans="1:9" ht="22.7" customHeight="1" x14ac:dyDescent="0.25">
      <c r="A15" s="224" t="s">
        <v>131</v>
      </c>
      <c r="B15" s="225"/>
      <c r="C15" s="225"/>
      <c r="D15" s="225"/>
      <c r="E15" s="226"/>
      <c r="F15" s="126">
        <v>0</v>
      </c>
      <c r="G15" s="126">
        <v>0</v>
      </c>
      <c r="H15" s="125">
        <v>0</v>
      </c>
    </row>
    <row r="16" spans="1:9" s="127" customFormat="1" ht="25.5" customHeight="1" x14ac:dyDescent="0.25">
      <c r="A16" s="227"/>
      <c r="B16" s="222"/>
      <c r="C16" s="222"/>
      <c r="D16" s="222"/>
      <c r="E16" s="222"/>
      <c r="F16" s="223"/>
      <c r="G16" s="223"/>
      <c r="H16" s="223"/>
    </row>
    <row r="17" spans="1:8" s="127" customFormat="1" ht="27.75" customHeight="1" x14ac:dyDescent="0.25">
      <c r="A17" s="114"/>
      <c r="B17" s="115"/>
      <c r="C17" s="115"/>
      <c r="D17" s="116"/>
      <c r="E17" s="117"/>
      <c r="F17" s="118" t="s">
        <v>156</v>
      </c>
      <c r="G17" s="118" t="s">
        <v>157</v>
      </c>
      <c r="H17" s="119" t="s">
        <v>158</v>
      </c>
    </row>
    <row r="18" spans="1:8" s="127" customFormat="1" ht="34.700000000000003" customHeight="1" x14ac:dyDescent="0.25">
      <c r="A18" s="216" t="s">
        <v>132</v>
      </c>
      <c r="B18" s="217"/>
      <c r="C18" s="217"/>
      <c r="D18" s="217"/>
      <c r="E18" s="217"/>
      <c r="F18" s="122">
        <v>0</v>
      </c>
      <c r="G18" s="122">
        <v>0</v>
      </c>
      <c r="H18" s="122">
        <v>0</v>
      </c>
    </row>
    <row r="19" spans="1:8" s="127" customFormat="1" ht="36.75" customHeight="1" x14ac:dyDescent="0.25">
      <c r="A19" s="216" t="s">
        <v>133</v>
      </c>
      <c r="B19" s="217"/>
      <c r="C19" s="217"/>
      <c r="D19" s="217"/>
      <c r="E19" s="217"/>
      <c r="F19" s="122">
        <v>0</v>
      </c>
      <c r="G19" s="122">
        <v>0</v>
      </c>
      <c r="H19" s="122">
        <v>0</v>
      </c>
    </row>
    <row r="20" spans="1:8" s="127" customFormat="1" ht="22.7" customHeight="1" x14ac:dyDescent="0.25">
      <c r="A20" s="218" t="s">
        <v>134</v>
      </c>
      <c r="B20" s="217"/>
      <c r="C20" s="217"/>
      <c r="D20" s="217"/>
      <c r="E20" s="217"/>
      <c r="F20" s="122">
        <v>0</v>
      </c>
      <c r="G20" s="122">
        <v>0</v>
      </c>
      <c r="H20" s="122">
        <v>0</v>
      </c>
    </row>
    <row r="21" spans="1:8" s="127" customFormat="1" ht="15" customHeight="1" x14ac:dyDescent="0.25">
      <c r="A21" s="128"/>
      <c r="B21" s="129"/>
      <c r="C21" s="130"/>
      <c r="D21" s="131"/>
      <c r="E21" s="129"/>
      <c r="F21" s="132"/>
      <c r="G21" s="132"/>
      <c r="H21" s="132"/>
    </row>
    <row r="22" spans="1:8" s="127" customFormat="1" ht="22.7" customHeight="1" x14ac:dyDescent="0.25">
      <c r="A22" s="218" t="s">
        <v>135</v>
      </c>
      <c r="B22" s="217"/>
      <c r="C22" s="217"/>
      <c r="D22" s="217"/>
      <c r="E22" s="217"/>
      <c r="F22" s="122">
        <f>SUM(F12,F15,F20)</f>
        <v>0</v>
      </c>
      <c r="G22" s="122">
        <f>SUM(G12,G15,G20)</f>
        <v>0</v>
      </c>
      <c r="H22" s="122">
        <f>SUM(H12,H15,H20)</f>
        <v>0</v>
      </c>
    </row>
    <row r="23" spans="1:8" s="127" customFormat="1" ht="18" customHeight="1" x14ac:dyDescent="0.25">
      <c r="A23" s="133"/>
      <c r="B23" s="113"/>
      <c r="C23" s="113"/>
      <c r="D23" s="113"/>
      <c r="E23" s="113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6"/>
  <sheetViews>
    <sheetView tabSelected="1" topLeftCell="B43" workbookViewId="0">
      <selection activeCell="D11" sqref="D11"/>
    </sheetView>
  </sheetViews>
  <sheetFormatPr defaultColWidth="9.140625" defaultRowHeight="15.75" x14ac:dyDescent="0.25"/>
  <cols>
    <col min="1" max="1" width="21.42578125" style="15" customWidth="1"/>
    <col min="2" max="2" width="38.5703125" style="16" customWidth="1"/>
    <col min="3" max="3" width="20.5703125" style="2" customWidth="1"/>
    <col min="4" max="4" width="20.5703125" style="3" customWidth="1"/>
    <col min="5" max="7" width="20.5703125" style="2" customWidth="1"/>
    <col min="8" max="10" width="15.5703125" style="2" customWidth="1"/>
    <col min="11" max="11" width="16.5703125" style="2" hidden="1" customWidth="1"/>
    <col min="12" max="12" width="16.42578125" style="2" hidden="1" customWidth="1"/>
    <col min="13" max="13" width="10.42578125" style="2" customWidth="1"/>
    <col min="14" max="16384" width="9.140625" style="2"/>
  </cols>
  <sheetData>
    <row r="3" spans="1:13" ht="24.75" customHeight="1" x14ac:dyDescent="0.3">
      <c r="A3" s="229" t="s">
        <v>166</v>
      </c>
      <c r="B3" s="230"/>
      <c r="C3" s="230"/>
      <c r="D3" s="230"/>
      <c r="E3" s="230"/>
      <c r="F3" s="230"/>
      <c r="G3" s="230"/>
      <c r="H3" s="87"/>
      <c r="I3" s="17" t="s">
        <v>15</v>
      </c>
      <c r="K3" s="1"/>
      <c r="L3" s="1"/>
      <c r="M3" s="1"/>
    </row>
    <row r="4" spans="1:13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 x14ac:dyDescent="0.35">
      <c r="A5" s="81" t="s">
        <v>3</v>
      </c>
      <c r="B5" s="82" t="s">
        <v>151</v>
      </c>
      <c r="C5" s="83"/>
      <c r="D5" s="24"/>
      <c r="E5" s="19"/>
    </row>
    <row r="6" spans="1:13" ht="15" customHeight="1" x14ac:dyDescent="0.25">
      <c r="A6" s="25" t="s">
        <v>4</v>
      </c>
      <c r="B6" s="22"/>
      <c r="C6" s="22"/>
      <c r="D6" s="26"/>
      <c r="E6" s="22"/>
    </row>
    <row r="7" spans="1:13" ht="16.5" customHeight="1" x14ac:dyDescent="0.25">
      <c r="A7" s="27"/>
      <c r="B7" s="22"/>
      <c r="C7" s="22"/>
      <c r="D7" s="26"/>
      <c r="E7" s="22"/>
    </row>
    <row r="8" spans="1:13" ht="38.25" customHeight="1" thickBot="1" x14ac:dyDescent="0.3">
      <c r="A8" s="85" t="s">
        <v>5</v>
      </c>
      <c r="B8" s="28" t="s">
        <v>152</v>
      </c>
      <c r="C8" s="29" t="s">
        <v>122</v>
      </c>
      <c r="D8" s="29" t="s">
        <v>153</v>
      </c>
      <c r="E8" s="22"/>
      <c r="F8" s="4"/>
    </row>
    <row r="9" spans="1:13" ht="8.4499999999999993" customHeight="1" thickTop="1" x14ac:dyDescent="0.25">
      <c r="A9" s="30"/>
      <c r="B9" s="31"/>
      <c r="C9" s="32"/>
      <c r="D9" s="32"/>
      <c r="E9" s="22"/>
      <c r="F9" s="4"/>
    </row>
    <row r="10" spans="1:13" ht="21.75" customHeight="1" x14ac:dyDescent="0.25">
      <c r="A10" s="33" t="s">
        <v>110</v>
      </c>
      <c r="B10" s="34">
        <f>(D131)</f>
        <v>683135</v>
      </c>
      <c r="C10" s="34"/>
      <c r="D10" s="34"/>
      <c r="E10" s="22"/>
    </row>
    <row r="11" spans="1:13" ht="51" x14ac:dyDescent="0.25">
      <c r="A11" s="35" t="s">
        <v>6</v>
      </c>
      <c r="B11" s="47">
        <f>(E131)</f>
        <v>10000</v>
      </c>
      <c r="C11" s="48"/>
      <c r="D11" s="48"/>
      <c r="E11" s="22"/>
    </row>
    <row r="12" spans="1:13" ht="20.100000000000001" customHeight="1" x14ac:dyDescent="0.25">
      <c r="A12" s="80" t="s">
        <v>87</v>
      </c>
      <c r="B12" s="47">
        <f>(F23)</f>
        <v>203180</v>
      </c>
      <c r="C12" s="48"/>
      <c r="D12" s="48"/>
      <c r="E12" s="22"/>
      <c r="F12" s="5"/>
    </row>
    <row r="13" spans="1:13" ht="39.950000000000003" customHeight="1" x14ac:dyDescent="0.25">
      <c r="A13" s="58" t="s">
        <v>111</v>
      </c>
      <c r="B13" s="47">
        <f>(G131)</f>
        <v>4843893</v>
      </c>
      <c r="C13" s="48"/>
      <c r="D13" s="48"/>
      <c r="E13" s="22"/>
      <c r="F13" s="5"/>
    </row>
    <row r="14" spans="1:13" ht="21.2" customHeight="1" x14ac:dyDescent="0.25">
      <c r="A14" s="36" t="s">
        <v>112</v>
      </c>
      <c r="B14" s="37">
        <v>0</v>
      </c>
      <c r="C14" s="38"/>
      <c r="D14" s="38"/>
      <c r="E14" s="22"/>
      <c r="F14" s="5"/>
    </row>
    <row r="15" spans="1:13" ht="24.95" customHeight="1" x14ac:dyDescent="0.25">
      <c r="A15" s="39" t="s">
        <v>8</v>
      </c>
      <c r="B15" s="40">
        <f>SUM(B10:B14)</f>
        <v>5740208</v>
      </c>
      <c r="C15" s="40">
        <f>I131</f>
        <v>5740208</v>
      </c>
      <c r="D15" s="40">
        <f>J131</f>
        <v>5740208</v>
      </c>
      <c r="E15" s="22"/>
      <c r="F15" s="7"/>
    </row>
    <row r="16" spans="1:13" x14ac:dyDescent="0.25">
      <c r="A16" s="41"/>
      <c r="B16" s="42"/>
      <c r="C16" s="22"/>
      <c r="D16" s="43"/>
      <c r="E16" s="22"/>
    </row>
    <row r="17" spans="1:13" x14ac:dyDescent="0.25">
      <c r="A17" s="44"/>
      <c r="B17" s="44"/>
      <c r="C17" s="44"/>
      <c r="D17" s="44"/>
      <c r="E17" s="44"/>
      <c r="F17" s="8"/>
      <c r="G17" s="8"/>
      <c r="H17" s="8"/>
    </row>
    <row r="18" spans="1:13" x14ac:dyDescent="0.25">
      <c r="A18" s="27"/>
      <c r="B18" s="27"/>
      <c r="C18" s="22"/>
      <c r="D18" s="49"/>
      <c r="E18" s="22"/>
    </row>
    <row r="19" spans="1:13" x14ac:dyDescent="0.25">
      <c r="A19" s="9"/>
      <c r="B19" s="9"/>
      <c r="C19" s="9"/>
      <c r="D19" s="10"/>
      <c r="E19" s="9"/>
      <c r="F19" s="9"/>
      <c r="G19" s="9"/>
      <c r="H19" s="9"/>
      <c r="I19" s="9"/>
      <c r="J19" s="11" t="s">
        <v>0</v>
      </c>
    </row>
    <row r="20" spans="1:13" ht="8.4499999999999993" customHeight="1" x14ac:dyDescent="0.25">
      <c r="A20" s="12"/>
      <c r="B20" s="12"/>
      <c r="C20" s="12"/>
      <c r="D20" s="13"/>
      <c r="E20" s="13"/>
      <c r="F20" s="13"/>
      <c r="G20" s="13"/>
      <c r="H20" s="13"/>
      <c r="I20" s="13"/>
      <c r="J20" s="13"/>
    </row>
    <row r="21" spans="1:13" ht="9.75" customHeight="1" thickBot="1" x14ac:dyDescent="0.3">
      <c r="A21" s="11"/>
      <c r="B21" s="11"/>
      <c r="C21" s="11"/>
      <c r="D21" s="11"/>
      <c r="E21" s="11"/>
      <c r="F21" s="11"/>
      <c r="G21" s="11"/>
      <c r="H21" s="11"/>
      <c r="J21" s="70"/>
      <c r="K21" s="12"/>
      <c r="L21" s="12"/>
    </row>
    <row r="22" spans="1:13" s="3" customFormat="1" ht="32.25" thickBot="1" x14ac:dyDescent="0.3">
      <c r="A22" s="93" t="s">
        <v>9</v>
      </c>
      <c r="B22" s="94" t="s">
        <v>10</v>
      </c>
      <c r="C22" s="95" t="s">
        <v>154</v>
      </c>
      <c r="D22" s="95" t="s">
        <v>1</v>
      </c>
      <c r="E22" s="95" t="s">
        <v>2</v>
      </c>
      <c r="F22" s="95" t="s">
        <v>109</v>
      </c>
      <c r="G22" s="95" t="s">
        <v>80</v>
      </c>
      <c r="H22" s="96" t="s">
        <v>7</v>
      </c>
      <c r="I22" s="92" t="s">
        <v>121</v>
      </c>
      <c r="J22" s="92" t="s">
        <v>159</v>
      </c>
      <c r="K22" s="14" t="s">
        <v>11</v>
      </c>
      <c r="L22" s="14" t="s">
        <v>12</v>
      </c>
    </row>
    <row r="23" spans="1:13" s="3" customFormat="1" ht="20.100000000000001" customHeight="1" x14ac:dyDescent="0.25">
      <c r="A23" s="71">
        <v>3</v>
      </c>
      <c r="B23" s="72" t="s">
        <v>79</v>
      </c>
      <c r="C23" s="57">
        <v>5740208</v>
      </c>
      <c r="D23" s="57">
        <v>683135</v>
      </c>
      <c r="E23" s="57">
        <v>10000</v>
      </c>
      <c r="F23" s="57">
        <v>203180</v>
      </c>
      <c r="G23" s="57">
        <v>4843893</v>
      </c>
      <c r="H23" s="57">
        <v>0</v>
      </c>
      <c r="I23" s="57">
        <f>(C23*100%)</f>
        <v>5740208</v>
      </c>
      <c r="J23" s="91">
        <v>5740208</v>
      </c>
      <c r="K23" s="46"/>
      <c r="L23" s="46"/>
    </row>
    <row r="24" spans="1:13" ht="20.100000000000001" customHeight="1" x14ac:dyDescent="0.25">
      <c r="A24" s="73">
        <v>31</v>
      </c>
      <c r="B24" s="59" t="s">
        <v>19</v>
      </c>
      <c r="C24" s="50">
        <v>4664411</v>
      </c>
      <c r="D24" s="60">
        <f>(D25++D31+D33+D40)</f>
        <v>0</v>
      </c>
      <c r="E24" s="60">
        <f>(E25++E31+E33+E40)</f>
        <v>0</v>
      </c>
      <c r="F24" s="60">
        <f>(F25++F31+F33+F40)</f>
        <v>0</v>
      </c>
      <c r="G24" s="60">
        <v>4664411</v>
      </c>
      <c r="H24" s="60">
        <v>0</v>
      </c>
      <c r="I24" s="88">
        <f t="shared" ref="I24:I85" si="0">(C24*100%)</f>
        <v>4664411</v>
      </c>
      <c r="J24" s="97">
        <v>4664411</v>
      </c>
      <c r="K24" s="6" t="e">
        <f>SUM(K26:K45)</f>
        <v>#REF!</v>
      </c>
      <c r="L24" s="6" t="e">
        <f>SUM(L26:L45)</f>
        <v>#REF!</v>
      </c>
    </row>
    <row r="25" spans="1:13" ht="20.100000000000001" customHeight="1" x14ac:dyDescent="0.25">
      <c r="A25" s="73">
        <v>311</v>
      </c>
      <c r="B25" s="59" t="s">
        <v>18</v>
      </c>
      <c r="C25" s="50">
        <v>3839683</v>
      </c>
      <c r="D25" s="60">
        <f>(D26+D33+D40)</f>
        <v>0</v>
      </c>
      <c r="E25" s="60">
        <f>(E26+E33+E40)</f>
        <v>0</v>
      </c>
      <c r="F25" s="60">
        <f>(F26+F33+F40)</f>
        <v>0</v>
      </c>
      <c r="G25" s="60">
        <v>3839683</v>
      </c>
      <c r="H25" s="60">
        <v>0</v>
      </c>
      <c r="I25" s="88">
        <f t="shared" si="0"/>
        <v>3839683</v>
      </c>
      <c r="J25" s="97">
        <f t="shared" ref="J25:J85" si="1">(I25*100%)</f>
        <v>3839683</v>
      </c>
      <c r="K25" s="19">
        <f>(K26+K33+K40)</f>
        <v>0</v>
      </c>
      <c r="L25" s="19">
        <f>(L26+L33+L40)</f>
        <v>0</v>
      </c>
    </row>
    <row r="26" spans="1:13" ht="20.100000000000001" customHeight="1" x14ac:dyDescent="0.25">
      <c r="A26" s="74">
        <v>3111</v>
      </c>
      <c r="B26" s="61" t="s">
        <v>16</v>
      </c>
      <c r="C26" s="50">
        <v>3733833</v>
      </c>
      <c r="D26" s="52">
        <f>(D27)</f>
        <v>0</v>
      </c>
      <c r="E26" s="52">
        <f>(E27)</f>
        <v>0</v>
      </c>
      <c r="F26" s="52">
        <f>(F27)</f>
        <v>0</v>
      </c>
      <c r="G26" s="52">
        <v>3733833</v>
      </c>
      <c r="H26" s="52">
        <v>0</v>
      </c>
      <c r="I26" s="88">
        <f t="shared" si="0"/>
        <v>3733833</v>
      </c>
      <c r="J26" s="97">
        <f t="shared" si="1"/>
        <v>3733833</v>
      </c>
      <c r="K26" s="2">
        <v>0</v>
      </c>
      <c r="L26" s="2">
        <v>0</v>
      </c>
    </row>
    <row r="27" spans="1:13" ht="20.100000000000001" customHeight="1" x14ac:dyDescent="0.25">
      <c r="A27" s="75">
        <v>31111</v>
      </c>
      <c r="B27" s="53" t="s">
        <v>17</v>
      </c>
      <c r="C27" s="56">
        <v>3733833</v>
      </c>
      <c r="D27" s="54">
        <v>0</v>
      </c>
      <c r="E27" s="54">
        <v>0</v>
      </c>
      <c r="F27" s="54">
        <v>0</v>
      </c>
      <c r="G27" s="54">
        <v>3733833</v>
      </c>
      <c r="H27" s="54">
        <v>0</v>
      </c>
      <c r="I27" s="88">
        <f t="shared" si="0"/>
        <v>3733833</v>
      </c>
      <c r="J27" s="97">
        <f t="shared" si="1"/>
        <v>3733833</v>
      </c>
      <c r="K27" s="2">
        <v>0</v>
      </c>
      <c r="L27" s="2">
        <v>0</v>
      </c>
    </row>
    <row r="28" spans="1:13" ht="20.100000000000001" customHeight="1" x14ac:dyDescent="0.25">
      <c r="A28" s="74">
        <v>3113</v>
      </c>
      <c r="B28" s="62" t="s">
        <v>81</v>
      </c>
      <c r="C28" s="50">
        <v>64453</v>
      </c>
      <c r="D28" s="52">
        <f>(D29+D30)</f>
        <v>0</v>
      </c>
      <c r="E28" s="52">
        <f>(E29+E30)</f>
        <v>0</v>
      </c>
      <c r="F28" s="52">
        <f>(F29+F30)</f>
        <v>0</v>
      </c>
      <c r="G28" s="52">
        <v>64453</v>
      </c>
      <c r="H28" s="52">
        <v>0</v>
      </c>
      <c r="I28" s="88">
        <f t="shared" si="0"/>
        <v>64453</v>
      </c>
      <c r="J28" s="97">
        <f t="shared" si="1"/>
        <v>64453</v>
      </c>
      <c r="K28" s="18"/>
      <c r="L28" s="18"/>
      <c r="M28" s="18"/>
    </row>
    <row r="29" spans="1:13" ht="20.100000000000001" customHeight="1" x14ac:dyDescent="0.25">
      <c r="A29" s="75">
        <v>31131</v>
      </c>
      <c r="B29" s="64" t="s">
        <v>81</v>
      </c>
      <c r="C29" s="56">
        <v>49153</v>
      </c>
      <c r="D29" s="56">
        <v>0</v>
      </c>
      <c r="E29" s="56">
        <v>0</v>
      </c>
      <c r="F29" s="56">
        <v>0</v>
      </c>
      <c r="G29" s="56">
        <v>49153</v>
      </c>
      <c r="H29" s="54">
        <v>0</v>
      </c>
      <c r="I29" s="88">
        <f t="shared" si="0"/>
        <v>49153</v>
      </c>
      <c r="J29" s="97">
        <f t="shared" si="1"/>
        <v>49153</v>
      </c>
    </row>
    <row r="30" spans="1:13" ht="20.100000000000001" customHeight="1" x14ac:dyDescent="0.25">
      <c r="A30" s="75">
        <v>31132</v>
      </c>
      <c r="B30" s="64" t="s">
        <v>83</v>
      </c>
      <c r="C30" s="56">
        <v>15300</v>
      </c>
      <c r="D30" s="54">
        <v>0</v>
      </c>
      <c r="E30" s="54">
        <v>0</v>
      </c>
      <c r="F30" s="54">
        <v>0</v>
      </c>
      <c r="G30" s="54">
        <v>15300</v>
      </c>
      <c r="H30" s="54">
        <v>0</v>
      </c>
      <c r="I30" s="88">
        <f t="shared" si="0"/>
        <v>15300</v>
      </c>
      <c r="J30" s="97">
        <f t="shared" si="1"/>
        <v>15300</v>
      </c>
    </row>
    <row r="31" spans="1:13" ht="20.100000000000001" customHeight="1" x14ac:dyDescent="0.25">
      <c r="A31" s="74">
        <v>3114</v>
      </c>
      <c r="B31" s="62" t="s">
        <v>82</v>
      </c>
      <c r="C31" s="50">
        <v>41397</v>
      </c>
      <c r="D31" s="52">
        <f>(D32)</f>
        <v>0</v>
      </c>
      <c r="E31" s="52">
        <f>(E32)</f>
        <v>0</v>
      </c>
      <c r="F31" s="52">
        <f>(F32)</f>
        <v>0</v>
      </c>
      <c r="G31" s="52">
        <v>41397</v>
      </c>
      <c r="H31" s="52">
        <v>0</v>
      </c>
      <c r="I31" s="88">
        <f t="shared" si="0"/>
        <v>41397</v>
      </c>
      <c r="J31" s="97">
        <f t="shared" si="1"/>
        <v>41397</v>
      </c>
      <c r="K31" s="45">
        <f>(K32)</f>
        <v>0</v>
      </c>
      <c r="L31" s="45">
        <f>(L32)</f>
        <v>0</v>
      </c>
    </row>
    <row r="32" spans="1:13" ht="20.100000000000001" customHeight="1" x14ac:dyDescent="0.25">
      <c r="A32" s="75">
        <v>31141</v>
      </c>
      <c r="B32" s="64" t="s">
        <v>82</v>
      </c>
      <c r="C32" s="56">
        <v>41397</v>
      </c>
      <c r="D32" s="54">
        <v>0</v>
      </c>
      <c r="E32" s="54">
        <v>0</v>
      </c>
      <c r="F32" s="54">
        <v>0</v>
      </c>
      <c r="G32" s="54">
        <v>41397</v>
      </c>
      <c r="H32" s="54">
        <v>0</v>
      </c>
      <c r="I32" s="88">
        <f t="shared" si="0"/>
        <v>41397</v>
      </c>
      <c r="J32" s="97">
        <f t="shared" si="1"/>
        <v>41397</v>
      </c>
    </row>
    <row r="33" spans="1:13" ht="20.100000000000001" customHeight="1" x14ac:dyDescent="0.25">
      <c r="A33" s="73">
        <v>312</v>
      </c>
      <c r="B33" s="65" t="s">
        <v>20</v>
      </c>
      <c r="C33" s="50">
        <v>181758</v>
      </c>
      <c r="D33" s="52">
        <f>(D34)</f>
        <v>0</v>
      </c>
      <c r="E33" s="52">
        <f>(E34)</f>
        <v>0</v>
      </c>
      <c r="F33" s="52">
        <f>(F34)</f>
        <v>0</v>
      </c>
      <c r="G33" s="52">
        <v>181758</v>
      </c>
      <c r="H33" s="52">
        <v>0</v>
      </c>
      <c r="I33" s="88">
        <f t="shared" si="0"/>
        <v>181758</v>
      </c>
      <c r="J33" s="97">
        <v>101861</v>
      </c>
      <c r="K33" s="20">
        <f>(K34)</f>
        <v>0</v>
      </c>
      <c r="L33" s="20">
        <f>(L34)</f>
        <v>0</v>
      </c>
    </row>
    <row r="34" spans="1:13" ht="20.100000000000001" customHeight="1" x14ac:dyDescent="0.25">
      <c r="A34" s="74">
        <v>3121</v>
      </c>
      <c r="B34" s="51" t="s">
        <v>21</v>
      </c>
      <c r="C34" s="50">
        <v>181758</v>
      </c>
      <c r="D34" s="52">
        <f>(D35+D36+D37+D38+D39)</f>
        <v>0</v>
      </c>
      <c r="E34" s="52">
        <f>(E35+E36+E37+E38+E39)</f>
        <v>0</v>
      </c>
      <c r="F34" s="52">
        <f>(F35+F36+F37+F38+F39)</f>
        <v>0</v>
      </c>
      <c r="G34" s="52">
        <v>181758</v>
      </c>
      <c r="H34" s="52">
        <v>0</v>
      </c>
      <c r="I34" s="88">
        <f t="shared" si="0"/>
        <v>181758</v>
      </c>
      <c r="J34" s="97">
        <v>101861</v>
      </c>
      <c r="K34" s="45">
        <f>(K35+K36+K37+K38+K39)</f>
        <v>0</v>
      </c>
      <c r="L34" s="45">
        <f>(L35+L36+L37+L38+L39)</f>
        <v>0</v>
      </c>
    </row>
    <row r="35" spans="1:13" ht="20.100000000000001" customHeight="1" x14ac:dyDescent="0.25">
      <c r="A35" s="75">
        <v>31212</v>
      </c>
      <c r="B35" s="53" t="s">
        <v>22</v>
      </c>
      <c r="C35" s="56">
        <v>44758</v>
      </c>
      <c r="D35" s="54">
        <v>0</v>
      </c>
      <c r="E35" s="54">
        <v>0</v>
      </c>
      <c r="F35" s="55">
        <f>(F36+F37+F38+F39+F40)</f>
        <v>0</v>
      </c>
      <c r="G35" s="54">
        <v>44758</v>
      </c>
      <c r="H35" s="54">
        <v>0</v>
      </c>
      <c r="I35" s="88">
        <f t="shared" si="0"/>
        <v>44758</v>
      </c>
      <c r="J35" s="97">
        <v>60861</v>
      </c>
    </row>
    <row r="36" spans="1:13" ht="20.100000000000001" customHeight="1" x14ac:dyDescent="0.25">
      <c r="A36" s="75">
        <v>31213</v>
      </c>
      <c r="B36" s="53" t="s">
        <v>27</v>
      </c>
      <c r="C36" s="56">
        <v>15000</v>
      </c>
      <c r="D36" s="54">
        <v>0</v>
      </c>
      <c r="E36" s="54">
        <v>0</v>
      </c>
      <c r="F36" s="55">
        <f>(F37+F38+F39+F40+F41)</f>
        <v>0</v>
      </c>
      <c r="G36" s="54">
        <v>15000</v>
      </c>
      <c r="H36" s="54">
        <v>0</v>
      </c>
      <c r="I36" s="88">
        <f t="shared" si="0"/>
        <v>15000</v>
      </c>
      <c r="J36" s="97">
        <f t="shared" si="1"/>
        <v>15000</v>
      </c>
    </row>
    <row r="37" spans="1:13" ht="20.100000000000001" customHeight="1" x14ac:dyDescent="0.25">
      <c r="A37" s="75">
        <v>31214</v>
      </c>
      <c r="B37" s="53" t="s">
        <v>102</v>
      </c>
      <c r="C37" s="56">
        <v>12000</v>
      </c>
      <c r="D37" s="54">
        <v>0</v>
      </c>
      <c r="E37" s="54">
        <v>0</v>
      </c>
      <c r="F37" s="55">
        <f>(F38+F39+F40+F41+F42)</f>
        <v>0</v>
      </c>
      <c r="G37" s="54">
        <v>12000</v>
      </c>
      <c r="H37" s="54">
        <v>0</v>
      </c>
      <c r="I37" s="88">
        <v>11500</v>
      </c>
      <c r="J37" s="97">
        <v>11500</v>
      </c>
    </row>
    <row r="38" spans="1:13" ht="20.100000000000001" customHeight="1" x14ac:dyDescent="0.25">
      <c r="A38" s="75">
        <v>31215</v>
      </c>
      <c r="B38" s="53" t="s">
        <v>23</v>
      </c>
      <c r="C38" s="56">
        <v>10000</v>
      </c>
      <c r="D38" s="54">
        <v>0</v>
      </c>
      <c r="E38" s="54">
        <v>0</v>
      </c>
      <c r="F38" s="55">
        <f>(F39+F40+F41+F42+F43)</f>
        <v>0</v>
      </c>
      <c r="G38" s="54">
        <v>10000</v>
      </c>
      <c r="H38" s="54">
        <v>0</v>
      </c>
      <c r="I38" s="88">
        <f t="shared" si="0"/>
        <v>10000</v>
      </c>
      <c r="J38" s="97">
        <f t="shared" si="1"/>
        <v>10000</v>
      </c>
    </row>
    <row r="39" spans="1:13" ht="20.100000000000001" customHeight="1" x14ac:dyDescent="0.25">
      <c r="A39" s="75">
        <v>31219</v>
      </c>
      <c r="B39" s="53" t="s">
        <v>84</v>
      </c>
      <c r="C39" s="56">
        <v>100000</v>
      </c>
      <c r="D39" s="54">
        <v>0</v>
      </c>
      <c r="E39" s="54">
        <v>0</v>
      </c>
      <c r="F39" s="55">
        <f>(F40+F41+F42+F43+F44)</f>
        <v>0</v>
      </c>
      <c r="G39" s="54">
        <v>100000</v>
      </c>
      <c r="H39" s="54">
        <v>0</v>
      </c>
      <c r="I39" s="88">
        <f t="shared" si="0"/>
        <v>100000</v>
      </c>
      <c r="J39" s="97">
        <f t="shared" si="1"/>
        <v>100000</v>
      </c>
    </row>
    <row r="40" spans="1:13" ht="20.100000000000001" customHeight="1" x14ac:dyDescent="0.25">
      <c r="A40" s="74">
        <v>313</v>
      </c>
      <c r="B40" s="51" t="s">
        <v>24</v>
      </c>
      <c r="C40" s="50">
        <v>642970</v>
      </c>
      <c r="D40" s="52">
        <f>(D41+D43)</f>
        <v>0</v>
      </c>
      <c r="E40" s="52">
        <f>(E41+E43)</f>
        <v>0</v>
      </c>
      <c r="F40" s="52">
        <f>(F41+F43)</f>
        <v>0</v>
      </c>
      <c r="G40" s="52">
        <v>642970</v>
      </c>
      <c r="H40" s="52">
        <v>0</v>
      </c>
      <c r="I40" s="88">
        <f t="shared" si="0"/>
        <v>642970</v>
      </c>
      <c r="J40" s="97">
        <f t="shared" si="1"/>
        <v>642970</v>
      </c>
    </row>
    <row r="41" spans="1:13" ht="20.100000000000001" customHeight="1" x14ac:dyDescent="0.25">
      <c r="A41" s="74">
        <v>3132</v>
      </c>
      <c r="B41" s="51" t="s">
        <v>25</v>
      </c>
      <c r="C41" s="50">
        <v>579696</v>
      </c>
      <c r="D41" s="52">
        <f>(D42)</f>
        <v>0</v>
      </c>
      <c r="E41" s="52">
        <f>(E42)</f>
        <v>0</v>
      </c>
      <c r="F41" s="52">
        <f>(F42)</f>
        <v>0</v>
      </c>
      <c r="G41" s="52">
        <v>579696</v>
      </c>
      <c r="H41" s="52">
        <v>0</v>
      </c>
      <c r="I41" s="88">
        <f t="shared" si="0"/>
        <v>579696</v>
      </c>
      <c r="J41" s="97">
        <f t="shared" si="1"/>
        <v>579696</v>
      </c>
      <c r="K41" s="20">
        <f>(K42)</f>
        <v>0</v>
      </c>
      <c r="L41" s="20">
        <f>(L42)</f>
        <v>0</v>
      </c>
    </row>
    <row r="42" spans="1:13" ht="20.100000000000001" customHeight="1" x14ac:dyDescent="0.25">
      <c r="A42" s="75">
        <v>3132</v>
      </c>
      <c r="B42" s="53" t="s">
        <v>25</v>
      </c>
      <c r="C42" s="56">
        <v>579696</v>
      </c>
      <c r="D42" s="54">
        <v>0</v>
      </c>
      <c r="E42" s="54">
        <v>0</v>
      </c>
      <c r="F42" s="54">
        <v>0</v>
      </c>
      <c r="G42" s="54">
        <v>579696</v>
      </c>
      <c r="H42" s="54">
        <v>0</v>
      </c>
      <c r="I42" s="88">
        <f t="shared" si="0"/>
        <v>579696</v>
      </c>
      <c r="J42" s="97">
        <f t="shared" si="1"/>
        <v>579696</v>
      </c>
    </row>
    <row r="43" spans="1:13" ht="20.100000000000001" customHeight="1" x14ac:dyDescent="0.25">
      <c r="A43" s="74">
        <v>3133</v>
      </c>
      <c r="B43" s="51" t="s">
        <v>26</v>
      </c>
      <c r="C43" s="50">
        <v>63274</v>
      </c>
      <c r="D43" s="52">
        <f>(D44)</f>
        <v>0</v>
      </c>
      <c r="E43" s="52">
        <f>(E44)</f>
        <v>0</v>
      </c>
      <c r="F43" s="52">
        <f>(F44)</f>
        <v>0</v>
      </c>
      <c r="G43" s="52">
        <v>63274</v>
      </c>
      <c r="H43" s="52">
        <v>0</v>
      </c>
      <c r="I43" s="88">
        <f t="shared" si="0"/>
        <v>63274</v>
      </c>
      <c r="J43" s="97">
        <f t="shared" si="1"/>
        <v>63274</v>
      </c>
      <c r="K43" s="45">
        <f>(K44)</f>
        <v>0</v>
      </c>
      <c r="L43" s="45">
        <f>(L44)</f>
        <v>0</v>
      </c>
    </row>
    <row r="44" spans="1:13" ht="20.100000000000001" customHeight="1" x14ac:dyDescent="0.25">
      <c r="A44" s="75">
        <v>3133</v>
      </c>
      <c r="B44" s="53" t="s">
        <v>26</v>
      </c>
      <c r="C44" s="56">
        <v>63274</v>
      </c>
      <c r="D44" s="54">
        <v>0</v>
      </c>
      <c r="E44" s="54">
        <v>0</v>
      </c>
      <c r="F44" s="54">
        <v>0</v>
      </c>
      <c r="G44" s="54">
        <v>63274</v>
      </c>
      <c r="H44" s="54">
        <v>0</v>
      </c>
      <c r="I44" s="88">
        <f t="shared" si="0"/>
        <v>63274</v>
      </c>
      <c r="J44" s="97">
        <f t="shared" si="1"/>
        <v>63274</v>
      </c>
    </row>
    <row r="45" spans="1:13" ht="20.100000000000001" customHeight="1" x14ac:dyDescent="0.25">
      <c r="A45" s="73">
        <v>32</v>
      </c>
      <c r="B45" s="59" t="s">
        <v>28</v>
      </c>
      <c r="C45" s="50">
        <v>1057500</v>
      </c>
      <c r="D45" s="60">
        <v>632252</v>
      </c>
      <c r="E45" s="60">
        <v>10000</v>
      </c>
      <c r="F45" s="60">
        <v>203180</v>
      </c>
      <c r="G45" s="60">
        <v>167500</v>
      </c>
      <c r="H45" s="60">
        <v>0</v>
      </c>
      <c r="I45" s="88">
        <f t="shared" si="0"/>
        <v>1057500</v>
      </c>
      <c r="J45" s="97">
        <f t="shared" si="1"/>
        <v>1057500</v>
      </c>
      <c r="K45" s="21" t="e">
        <f>(K46+K59+K80+K112)</f>
        <v>#REF!</v>
      </c>
      <c r="L45" s="21" t="e">
        <f>(L46+L59+L80+L112)</f>
        <v>#REF!</v>
      </c>
    </row>
    <row r="46" spans="1:13" ht="20.100000000000001" customHeight="1" x14ac:dyDescent="0.25">
      <c r="A46" s="74">
        <v>321</v>
      </c>
      <c r="B46" s="61" t="s">
        <v>29</v>
      </c>
      <c r="C46" s="50">
        <v>182300</v>
      </c>
      <c r="D46" s="52">
        <v>22300</v>
      </c>
      <c r="E46" s="52">
        <f>(E47+E52+E54)</f>
        <v>0</v>
      </c>
      <c r="F46" s="52">
        <f>(F47+F52+F54)</f>
        <v>0</v>
      </c>
      <c r="G46" s="52">
        <v>160000</v>
      </c>
      <c r="H46" s="52">
        <v>0</v>
      </c>
      <c r="I46" s="88">
        <f t="shared" si="0"/>
        <v>182300</v>
      </c>
      <c r="J46" s="97">
        <f t="shared" si="1"/>
        <v>182300</v>
      </c>
      <c r="K46" s="45">
        <f>(K47+K52+K54)</f>
        <v>0</v>
      </c>
      <c r="L46" s="45">
        <f>(L47+L52+L54)</f>
        <v>0</v>
      </c>
      <c r="M46" s="20"/>
    </row>
    <row r="47" spans="1:13" ht="20.100000000000001" customHeight="1" x14ac:dyDescent="0.25">
      <c r="A47" s="74">
        <v>3211</v>
      </c>
      <c r="B47" s="61" t="s">
        <v>30</v>
      </c>
      <c r="C47" s="50">
        <v>13800</v>
      </c>
      <c r="D47" s="52">
        <v>13800</v>
      </c>
      <c r="E47" s="52">
        <f>(E48+E49+E50+E51)</f>
        <v>0</v>
      </c>
      <c r="F47" s="52">
        <f>(F48+F49+F50+F51)</f>
        <v>0</v>
      </c>
      <c r="G47" s="52">
        <f>(G48+G49+G50+G51)</f>
        <v>0</v>
      </c>
      <c r="H47" s="52">
        <v>0</v>
      </c>
      <c r="I47" s="88">
        <f t="shared" si="0"/>
        <v>13800</v>
      </c>
      <c r="J47" s="97">
        <f t="shared" si="1"/>
        <v>13800</v>
      </c>
      <c r="K47" s="45">
        <f>(K48+K49+K50+K51)</f>
        <v>0</v>
      </c>
      <c r="L47" s="45">
        <f>(L48+L49+L50+L51)</f>
        <v>0</v>
      </c>
    </row>
    <row r="48" spans="1:13" ht="20.100000000000001" customHeight="1" x14ac:dyDescent="0.25">
      <c r="A48" s="75">
        <v>32111</v>
      </c>
      <c r="B48" s="66" t="s">
        <v>32</v>
      </c>
      <c r="C48" s="56">
        <v>2500</v>
      </c>
      <c r="D48" s="54">
        <v>2500</v>
      </c>
      <c r="E48" s="54">
        <v>0</v>
      </c>
      <c r="F48" s="54">
        <v>0</v>
      </c>
      <c r="G48" s="54">
        <v>0</v>
      </c>
      <c r="H48" s="54">
        <v>0</v>
      </c>
      <c r="I48" s="88">
        <f t="shared" si="0"/>
        <v>2500</v>
      </c>
      <c r="J48" s="97">
        <f t="shared" si="1"/>
        <v>2500</v>
      </c>
      <c r="K48" s="2">
        <v>0</v>
      </c>
      <c r="L48" s="2">
        <v>0</v>
      </c>
    </row>
    <row r="49" spans="1:12" ht="20.100000000000001" customHeight="1" x14ac:dyDescent="0.25">
      <c r="A49" s="75">
        <v>32113</v>
      </c>
      <c r="B49" s="66" t="s">
        <v>31</v>
      </c>
      <c r="C49" s="56">
        <v>3300</v>
      </c>
      <c r="D49" s="54">
        <v>3300</v>
      </c>
      <c r="E49" s="54">
        <v>0</v>
      </c>
      <c r="F49" s="54">
        <v>0</v>
      </c>
      <c r="G49" s="54">
        <v>0</v>
      </c>
      <c r="H49" s="54">
        <v>0</v>
      </c>
      <c r="I49" s="88">
        <f t="shared" si="0"/>
        <v>3300</v>
      </c>
      <c r="J49" s="97">
        <f t="shared" si="1"/>
        <v>3300</v>
      </c>
    </row>
    <row r="50" spans="1:12" ht="20.100000000000001" customHeight="1" x14ac:dyDescent="0.25">
      <c r="A50" s="75">
        <v>32115</v>
      </c>
      <c r="B50" s="66" t="s">
        <v>33</v>
      </c>
      <c r="C50" s="56">
        <v>7500</v>
      </c>
      <c r="D50" s="54">
        <v>7500</v>
      </c>
      <c r="E50" s="54">
        <v>0</v>
      </c>
      <c r="F50" s="54">
        <v>0</v>
      </c>
      <c r="G50" s="54">
        <v>0</v>
      </c>
      <c r="H50" s="54">
        <v>0</v>
      </c>
      <c r="I50" s="88">
        <f t="shared" si="0"/>
        <v>7500</v>
      </c>
      <c r="J50" s="97">
        <f t="shared" si="1"/>
        <v>7500</v>
      </c>
    </row>
    <row r="51" spans="1:12" ht="20.100000000000001" customHeight="1" x14ac:dyDescent="0.25">
      <c r="A51" s="75">
        <v>32119</v>
      </c>
      <c r="B51" s="66" t="s">
        <v>34</v>
      </c>
      <c r="C51" s="56">
        <v>500</v>
      </c>
      <c r="D51" s="54">
        <v>500</v>
      </c>
      <c r="E51" s="54">
        <v>0</v>
      </c>
      <c r="F51" s="54">
        <v>0</v>
      </c>
      <c r="G51" s="54">
        <v>0</v>
      </c>
      <c r="H51" s="54">
        <v>0</v>
      </c>
      <c r="I51" s="88">
        <f t="shared" si="0"/>
        <v>500</v>
      </c>
      <c r="J51" s="97">
        <f t="shared" si="1"/>
        <v>500</v>
      </c>
    </row>
    <row r="52" spans="1:12" ht="20.100000000000001" customHeight="1" x14ac:dyDescent="0.25">
      <c r="A52" s="74">
        <v>3212</v>
      </c>
      <c r="B52" s="61" t="s">
        <v>35</v>
      </c>
      <c r="C52" s="50">
        <v>160000</v>
      </c>
      <c r="D52" s="52">
        <f>(D53)</f>
        <v>0</v>
      </c>
      <c r="E52" s="52">
        <f>(E53)</f>
        <v>0</v>
      </c>
      <c r="F52" s="52">
        <v>0</v>
      </c>
      <c r="G52" s="52">
        <v>160000</v>
      </c>
      <c r="H52" s="52">
        <v>0</v>
      </c>
      <c r="I52" s="88">
        <f t="shared" si="0"/>
        <v>160000</v>
      </c>
      <c r="J52" s="97">
        <f t="shared" si="1"/>
        <v>160000</v>
      </c>
      <c r="K52" s="45">
        <f>(K53)</f>
        <v>0</v>
      </c>
      <c r="L52" s="45">
        <f>(L53)</f>
        <v>0</v>
      </c>
    </row>
    <row r="53" spans="1:12" ht="20.100000000000001" customHeight="1" x14ac:dyDescent="0.25">
      <c r="A53" s="75">
        <v>32121</v>
      </c>
      <c r="B53" s="66" t="s">
        <v>36</v>
      </c>
      <c r="C53" s="56">
        <v>160000</v>
      </c>
      <c r="D53" s="54">
        <v>0</v>
      </c>
      <c r="E53" s="54">
        <v>0</v>
      </c>
      <c r="F53" s="54">
        <v>0</v>
      </c>
      <c r="G53" s="54">
        <v>160000</v>
      </c>
      <c r="H53" s="54">
        <v>0</v>
      </c>
      <c r="I53" s="88">
        <f t="shared" si="0"/>
        <v>160000</v>
      </c>
      <c r="J53" s="97">
        <f t="shared" si="1"/>
        <v>160000</v>
      </c>
    </row>
    <row r="54" spans="1:12" ht="20.100000000000001" customHeight="1" x14ac:dyDescent="0.25">
      <c r="A54" s="74">
        <v>3213</v>
      </c>
      <c r="B54" s="61" t="s">
        <v>37</v>
      </c>
      <c r="C54" s="50">
        <v>6000</v>
      </c>
      <c r="D54" s="52">
        <v>6000</v>
      </c>
      <c r="E54" s="52">
        <f>(E55+E56)</f>
        <v>0</v>
      </c>
      <c r="F54" s="52">
        <f>(F55+F56)</f>
        <v>0</v>
      </c>
      <c r="G54" s="52">
        <f>(G55+G56)</f>
        <v>0</v>
      </c>
      <c r="H54" s="52">
        <v>0</v>
      </c>
      <c r="I54" s="88">
        <f t="shared" si="0"/>
        <v>6000</v>
      </c>
      <c r="J54" s="97">
        <f t="shared" si="1"/>
        <v>6000</v>
      </c>
    </row>
    <row r="55" spans="1:12" ht="20.100000000000001" customHeight="1" x14ac:dyDescent="0.25">
      <c r="A55" s="75">
        <v>32131</v>
      </c>
      <c r="B55" s="66" t="s">
        <v>38</v>
      </c>
      <c r="C55" s="56">
        <v>1000</v>
      </c>
      <c r="D55" s="54">
        <v>1000</v>
      </c>
      <c r="E55" s="54">
        <v>0</v>
      </c>
      <c r="F55" s="54">
        <v>0</v>
      </c>
      <c r="G55" s="54">
        <v>0</v>
      </c>
      <c r="H55" s="54">
        <v>0</v>
      </c>
      <c r="I55" s="88">
        <f t="shared" si="0"/>
        <v>1000</v>
      </c>
      <c r="J55" s="97">
        <f t="shared" si="1"/>
        <v>1000</v>
      </c>
    </row>
    <row r="56" spans="1:12" ht="20.100000000000001" customHeight="1" x14ac:dyDescent="0.25">
      <c r="A56" s="75">
        <v>32132</v>
      </c>
      <c r="B56" s="66" t="s">
        <v>105</v>
      </c>
      <c r="C56" s="56">
        <v>5000</v>
      </c>
      <c r="D56" s="54">
        <v>5000</v>
      </c>
      <c r="E56" s="54">
        <v>0</v>
      </c>
      <c r="F56" s="54">
        <v>0</v>
      </c>
      <c r="G56" s="54">
        <v>0</v>
      </c>
      <c r="H56" s="54">
        <v>0</v>
      </c>
      <c r="I56" s="88">
        <f t="shared" si="0"/>
        <v>5000</v>
      </c>
      <c r="J56" s="97">
        <f t="shared" si="1"/>
        <v>5000</v>
      </c>
    </row>
    <row r="57" spans="1:12" ht="20.100000000000001" customHeight="1" x14ac:dyDescent="0.25">
      <c r="A57" s="74">
        <v>3214</v>
      </c>
      <c r="B57" s="61" t="s">
        <v>106</v>
      </c>
      <c r="C57" s="63">
        <v>2500</v>
      </c>
      <c r="D57" s="52">
        <v>2500</v>
      </c>
      <c r="E57" s="52">
        <v>0</v>
      </c>
      <c r="F57" s="52">
        <v>0</v>
      </c>
      <c r="G57" s="52">
        <v>0</v>
      </c>
      <c r="H57" s="52">
        <v>0</v>
      </c>
      <c r="I57" s="88">
        <f t="shared" si="0"/>
        <v>2500</v>
      </c>
      <c r="J57" s="97">
        <f t="shared" si="1"/>
        <v>2500</v>
      </c>
    </row>
    <row r="58" spans="1:12" ht="20.100000000000001" customHeight="1" x14ac:dyDescent="0.25">
      <c r="A58" s="75">
        <v>32141</v>
      </c>
      <c r="B58" s="66" t="s">
        <v>107</v>
      </c>
      <c r="C58" s="56">
        <v>2500</v>
      </c>
      <c r="D58" s="54">
        <v>2500</v>
      </c>
      <c r="E58" s="54">
        <v>0</v>
      </c>
      <c r="F58" s="54">
        <v>0</v>
      </c>
      <c r="G58" s="54">
        <v>0</v>
      </c>
      <c r="H58" s="54">
        <v>0</v>
      </c>
      <c r="I58" s="88">
        <f t="shared" si="0"/>
        <v>2500</v>
      </c>
      <c r="J58" s="97">
        <f t="shared" si="1"/>
        <v>2500</v>
      </c>
    </row>
    <row r="59" spans="1:12" ht="20.100000000000001" customHeight="1" x14ac:dyDescent="0.25">
      <c r="A59" s="74">
        <v>322</v>
      </c>
      <c r="B59" s="61" t="s">
        <v>39</v>
      </c>
      <c r="C59" s="50">
        <v>513006</v>
      </c>
      <c r="D59" s="52">
        <v>298026</v>
      </c>
      <c r="E59" s="52">
        <v>10000</v>
      </c>
      <c r="F59" s="52">
        <v>203180</v>
      </c>
      <c r="G59" s="52">
        <v>1800</v>
      </c>
      <c r="H59" s="52">
        <v>0</v>
      </c>
      <c r="I59" s="88">
        <f t="shared" si="0"/>
        <v>513006</v>
      </c>
      <c r="J59" s="97">
        <f t="shared" si="1"/>
        <v>513006</v>
      </c>
      <c r="K59" s="45">
        <f>(K60+K68+K72+K76)</f>
        <v>0</v>
      </c>
      <c r="L59" s="45">
        <f>(L60+L68+L72+L76)</f>
        <v>0</v>
      </c>
    </row>
    <row r="60" spans="1:12" ht="20.100000000000001" customHeight="1" x14ac:dyDescent="0.25">
      <c r="A60" s="74">
        <v>3221</v>
      </c>
      <c r="B60" s="61" t="s">
        <v>40</v>
      </c>
      <c r="C60" s="50">
        <v>59666</v>
      </c>
      <c r="D60" s="52">
        <v>49686</v>
      </c>
      <c r="E60" s="52">
        <f t="shared" ref="E60" si="2">(E61+E62+E63+E64+E65)</f>
        <v>10000</v>
      </c>
      <c r="F60" s="52">
        <v>3180</v>
      </c>
      <c r="G60" s="52">
        <v>1800</v>
      </c>
      <c r="H60" s="52">
        <v>0</v>
      </c>
      <c r="I60" s="88">
        <f t="shared" si="0"/>
        <v>59666</v>
      </c>
      <c r="J60" s="97">
        <f t="shared" si="1"/>
        <v>59666</v>
      </c>
    </row>
    <row r="61" spans="1:12" ht="20.100000000000001" customHeight="1" x14ac:dyDescent="0.25">
      <c r="A61" s="75">
        <v>32211</v>
      </c>
      <c r="B61" s="66" t="s">
        <v>41</v>
      </c>
      <c r="C61" s="56">
        <v>38166</v>
      </c>
      <c r="D61" s="54">
        <v>33186</v>
      </c>
      <c r="E61" s="54">
        <v>0</v>
      </c>
      <c r="F61" s="54">
        <v>3180</v>
      </c>
      <c r="G61" s="54">
        <v>1800</v>
      </c>
      <c r="H61" s="54">
        <v>0</v>
      </c>
      <c r="I61" s="88">
        <f t="shared" si="0"/>
        <v>38166</v>
      </c>
      <c r="J61" s="97">
        <f t="shared" si="1"/>
        <v>38166</v>
      </c>
    </row>
    <row r="62" spans="1:12" ht="20.100000000000001" customHeight="1" x14ac:dyDescent="0.25">
      <c r="A62" s="75">
        <v>32212</v>
      </c>
      <c r="B62" s="66" t="s">
        <v>42</v>
      </c>
      <c r="C62" s="56">
        <v>3000</v>
      </c>
      <c r="D62" s="54">
        <v>3000</v>
      </c>
      <c r="E62" s="54">
        <v>0</v>
      </c>
      <c r="F62" s="54">
        <v>0</v>
      </c>
      <c r="G62" s="54">
        <v>0</v>
      </c>
      <c r="H62" s="54">
        <v>0</v>
      </c>
      <c r="I62" s="88">
        <f t="shared" si="0"/>
        <v>3000</v>
      </c>
      <c r="J62" s="97">
        <f t="shared" si="1"/>
        <v>3000</v>
      </c>
    </row>
    <row r="63" spans="1:12" ht="20.100000000000001" customHeight="1" x14ac:dyDescent="0.25">
      <c r="A63" s="75">
        <v>32214</v>
      </c>
      <c r="B63" s="66" t="s">
        <v>43</v>
      </c>
      <c r="C63" s="56">
        <v>10000</v>
      </c>
      <c r="D63" s="54">
        <v>5000</v>
      </c>
      <c r="E63" s="54">
        <v>5000</v>
      </c>
      <c r="F63" s="54">
        <v>0</v>
      </c>
      <c r="G63" s="54">
        <v>0</v>
      </c>
      <c r="H63" s="54">
        <v>0</v>
      </c>
      <c r="I63" s="88">
        <f t="shared" si="0"/>
        <v>10000</v>
      </c>
      <c r="J63" s="97">
        <f t="shared" si="1"/>
        <v>10000</v>
      </c>
    </row>
    <row r="64" spans="1:12" ht="20.100000000000001" customHeight="1" x14ac:dyDescent="0.25">
      <c r="A64" s="75">
        <v>32216</v>
      </c>
      <c r="B64" s="66" t="s">
        <v>85</v>
      </c>
      <c r="C64" s="56">
        <v>7000</v>
      </c>
      <c r="D64" s="54">
        <v>7000</v>
      </c>
      <c r="E64" s="54">
        <v>0</v>
      </c>
      <c r="F64" s="54">
        <v>0</v>
      </c>
      <c r="G64" s="54">
        <v>0</v>
      </c>
      <c r="H64" s="54">
        <v>0</v>
      </c>
      <c r="I64" s="88">
        <f t="shared" si="0"/>
        <v>7000</v>
      </c>
      <c r="J64" s="97">
        <f t="shared" si="1"/>
        <v>7000</v>
      </c>
    </row>
    <row r="65" spans="1:13" ht="20.100000000000001" customHeight="1" x14ac:dyDescent="0.25">
      <c r="A65" s="75">
        <v>32219</v>
      </c>
      <c r="B65" s="66" t="s">
        <v>44</v>
      </c>
      <c r="C65" s="56">
        <v>1500</v>
      </c>
      <c r="D65" s="54">
        <v>1500</v>
      </c>
      <c r="E65" s="54">
        <v>5000</v>
      </c>
      <c r="F65" s="54">
        <v>0</v>
      </c>
      <c r="G65" s="54">
        <v>0</v>
      </c>
      <c r="H65" s="54">
        <v>0</v>
      </c>
      <c r="I65" s="88">
        <f t="shared" si="0"/>
        <v>1500</v>
      </c>
      <c r="J65" s="97">
        <f t="shared" si="1"/>
        <v>1500</v>
      </c>
    </row>
    <row r="66" spans="1:13" ht="20.100000000000001" customHeight="1" x14ac:dyDescent="0.25">
      <c r="A66" s="74">
        <v>3222</v>
      </c>
      <c r="B66" s="61" t="s">
        <v>86</v>
      </c>
      <c r="C66" s="50">
        <v>200000</v>
      </c>
      <c r="D66" s="52">
        <f>(D67)</f>
        <v>0</v>
      </c>
      <c r="E66" s="52">
        <f>(E67)</f>
        <v>0</v>
      </c>
      <c r="F66" s="52">
        <f>(F67)</f>
        <v>200000</v>
      </c>
      <c r="G66" s="52">
        <f>(G67)</f>
        <v>0</v>
      </c>
      <c r="H66" s="52">
        <v>0</v>
      </c>
      <c r="I66" s="88">
        <f t="shared" si="0"/>
        <v>200000</v>
      </c>
      <c r="J66" s="97">
        <f t="shared" si="1"/>
        <v>200000</v>
      </c>
    </row>
    <row r="67" spans="1:13" ht="20.100000000000001" customHeight="1" x14ac:dyDescent="0.25">
      <c r="A67" s="75">
        <v>32224</v>
      </c>
      <c r="B67" s="66" t="s">
        <v>88</v>
      </c>
      <c r="C67" s="50">
        <v>200000</v>
      </c>
      <c r="D67" s="54">
        <v>0</v>
      </c>
      <c r="E67" s="54">
        <v>0</v>
      </c>
      <c r="F67" s="54">
        <v>200000</v>
      </c>
      <c r="G67" s="54">
        <v>0</v>
      </c>
      <c r="H67" s="54">
        <v>0</v>
      </c>
      <c r="I67" s="88">
        <f t="shared" si="0"/>
        <v>200000</v>
      </c>
      <c r="J67" s="97">
        <f t="shared" si="1"/>
        <v>200000</v>
      </c>
    </row>
    <row r="68" spans="1:13" ht="20.100000000000001" customHeight="1" x14ac:dyDescent="0.25">
      <c r="A68" s="74">
        <v>3223</v>
      </c>
      <c r="B68" s="61" t="s">
        <v>45</v>
      </c>
      <c r="C68" s="50">
        <v>229340</v>
      </c>
      <c r="D68" s="52">
        <v>229340</v>
      </c>
      <c r="E68" s="52">
        <f>(E69+E70+E71)</f>
        <v>0</v>
      </c>
      <c r="F68" s="52">
        <f>(F69+F70+F71)</f>
        <v>0</v>
      </c>
      <c r="G68" s="52">
        <f>(G69+G70+G71)</f>
        <v>0</v>
      </c>
      <c r="H68" s="52">
        <v>0</v>
      </c>
      <c r="I68" s="88">
        <f t="shared" si="0"/>
        <v>229340</v>
      </c>
      <c r="J68" s="97">
        <f t="shared" si="1"/>
        <v>229340</v>
      </c>
      <c r="K68" s="45">
        <f>(K69+K70)</f>
        <v>0</v>
      </c>
      <c r="L68" s="45">
        <f>(L69+L70)</f>
        <v>0</v>
      </c>
    </row>
    <row r="69" spans="1:13" ht="20.100000000000001" customHeight="1" x14ac:dyDescent="0.25">
      <c r="A69" s="76">
        <v>32231</v>
      </c>
      <c r="B69" s="67" t="s">
        <v>46</v>
      </c>
      <c r="C69" s="56">
        <v>51840</v>
      </c>
      <c r="D69" s="54">
        <v>51840</v>
      </c>
      <c r="E69" s="54">
        <v>0</v>
      </c>
      <c r="F69" s="54">
        <v>0</v>
      </c>
      <c r="G69" s="54">
        <v>0</v>
      </c>
      <c r="H69" s="54">
        <v>0</v>
      </c>
      <c r="I69" s="88">
        <f t="shared" si="0"/>
        <v>51840</v>
      </c>
      <c r="J69" s="97">
        <f t="shared" si="1"/>
        <v>51840</v>
      </c>
    </row>
    <row r="70" spans="1:13" ht="20.100000000000001" customHeight="1" x14ac:dyDescent="0.25">
      <c r="A70" s="76">
        <v>32233</v>
      </c>
      <c r="B70" s="67" t="s">
        <v>47</v>
      </c>
      <c r="C70" s="56">
        <v>37500</v>
      </c>
      <c r="D70" s="54">
        <v>37500</v>
      </c>
      <c r="E70" s="54">
        <v>0</v>
      </c>
      <c r="F70" s="54">
        <v>0</v>
      </c>
      <c r="G70" s="54">
        <v>0</v>
      </c>
      <c r="H70" s="54">
        <v>0</v>
      </c>
      <c r="I70" s="88">
        <f t="shared" si="0"/>
        <v>37500</v>
      </c>
      <c r="J70" s="97">
        <f t="shared" si="1"/>
        <v>37500</v>
      </c>
    </row>
    <row r="71" spans="1:13" ht="20.100000000000001" customHeight="1" x14ac:dyDescent="0.25">
      <c r="A71" s="76">
        <v>32234</v>
      </c>
      <c r="B71" s="67" t="s">
        <v>89</v>
      </c>
      <c r="C71" s="56">
        <v>140000</v>
      </c>
      <c r="D71" s="54">
        <v>140000</v>
      </c>
      <c r="E71" s="54">
        <v>0</v>
      </c>
      <c r="F71" s="54">
        <v>0</v>
      </c>
      <c r="G71" s="54">
        <v>0</v>
      </c>
      <c r="H71" s="54">
        <v>0</v>
      </c>
      <c r="I71" s="88">
        <f t="shared" si="0"/>
        <v>140000</v>
      </c>
      <c r="J71" s="97">
        <f t="shared" si="1"/>
        <v>140000</v>
      </c>
    </row>
    <row r="72" spans="1:13" s="18" customFormat="1" ht="20.100000000000001" customHeight="1" x14ac:dyDescent="0.25">
      <c r="A72" s="74">
        <v>3224</v>
      </c>
      <c r="B72" s="61" t="s">
        <v>48</v>
      </c>
      <c r="C72" s="50">
        <v>18000</v>
      </c>
      <c r="D72" s="52">
        <v>13000</v>
      </c>
      <c r="E72" s="52">
        <v>5000</v>
      </c>
      <c r="F72" s="52">
        <f>(F73+F74+F75)</f>
        <v>0</v>
      </c>
      <c r="G72" s="52">
        <f>(G73+G74+G75)</f>
        <v>0</v>
      </c>
      <c r="H72" s="52">
        <v>0</v>
      </c>
      <c r="I72" s="88">
        <f t="shared" si="0"/>
        <v>18000</v>
      </c>
      <c r="J72" s="97">
        <f t="shared" si="1"/>
        <v>18000</v>
      </c>
      <c r="K72" s="45">
        <f>(K73+K74+K75)</f>
        <v>0</v>
      </c>
      <c r="L72" s="45">
        <f>(L73+L74+L75)</f>
        <v>0</v>
      </c>
      <c r="M72" s="45"/>
    </row>
    <row r="73" spans="1:13" ht="20.100000000000001" customHeight="1" x14ac:dyDescent="0.25">
      <c r="A73" s="76">
        <v>32241</v>
      </c>
      <c r="B73" s="67" t="s">
        <v>49</v>
      </c>
      <c r="C73" s="56">
        <v>5000</v>
      </c>
      <c r="D73" s="54">
        <v>5000</v>
      </c>
      <c r="E73" s="54">
        <v>0</v>
      </c>
      <c r="F73" s="54">
        <v>0</v>
      </c>
      <c r="G73" s="54">
        <v>0</v>
      </c>
      <c r="H73" s="54">
        <v>0</v>
      </c>
      <c r="I73" s="88">
        <f t="shared" si="0"/>
        <v>5000</v>
      </c>
      <c r="J73" s="97">
        <f t="shared" si="1"/>
        <v>5000</v>
      </c>
    </row>
    <row r="74" spans="1:13" ht="20.100000000000001" customHeight="1" x14ac:dyDescent="0.25">
      <c r="A74" s="76">
        <v>32242</v>
      </c>
      <c r="B74" s="67" t="s">
        <v>50</v>
      </c>
      <c r="C74" s="56">
        <v>11000</v>
      </c>
      <c r="D74" s="54">
        <v>6000</v>
      </c>
      <c r="E74" s="54">
        <v>5000</v>
      </c>
      <c r="F74" s="54">
        <v>0</v>
      </c>
      <c r="G74" s="54">
        <v>0</v>
      </c>
      <c r="H74" s="54">
        <v>0</v>
      </c>
      <c r="I74" s="88">
        <f t="shared" si="0"/>
        <v>11000</v>
      </c>
      <c r="J74" s="97">
        <f t="shared" si="1"/>
        <v>11000</v>
      </c>
    </row>
    <row r="75" spans="1:13" ht="20.100000000000001" customHeight="1" x14ac:dyDescent="0.25">
      <c r="A75" s="76">
        <v>32243</v>
      </c>
      <c r="B75" s="67" t="s">
        <v>101</v>
      </c>
      <c r="C75" s="56">
        <v>2000</v>
      </c>
      <c r="D75" s="54">
        <v>2000</v>
      </c>
      <c r="E75" s="54">
        <v>0</v>
      </c>
      <c r="F75" s="54">
        <v>0</v>
      </c>
      <c r="G75" s="54">
        <v>0</v>
      </c>
      <c r="H75" s="54">
        <v>0</v>
      </c>
      <c r="I75" s="88">
        <f t="shared" si="0"/>
        <v>2000</v>
      </c>
      <c r="J75" s="97">
        <f t="shared" si="1"/>
        <v>2000</v>
      </c>
    </row>
    <row r="76" spans="1:13" ht="20.100000000000001" customHeight="1" x14ac:dyDescent="0.25">
      <c r="A76" s="74">
        <v>3225</v>
      </c>
      <c r="B76" s="61" t="s">
        <v>51</v>
      </c>
      <c r="C76" s="50">
        <v>1000</v>
      </c>
      <c r="D76" s="52">
        <f>(D77)</f>
        <v>1000</v>
      </c>
      <c r="E76" s="52">
        <f>E738</f>
        <v>0</v>
      </c>
      <c r="F76" s="52">
        <f>(F77)</f>
        <v>0</v>
      </c>
      <c r="G76" s="52">
        <f>(G77)</f>
        <v>0</v>
      </c>
      <c r="H76" s="52">
        <v>0</v>
      </c>
      <c r="I76" s="88">
        <f t="shared" si="0"/>
        <v>1000</v>
      </c>
      <c r="J76" s="97">
        <f t="shared" si="1"/>
        <v>1000</v>
      </c>
    </row>
    <row r="77" spans="1:13" ht="20.100000000000001" customHeight="1" x14ac:dyDescent="0.25">
      <c r="A77" s="76">
        <v>32251</v>
      </c>
      <c r="B77" s="67" t="s">
        <v>51</v>
      </c>
      <c r="C77" s="56">
        <v>1000</v>
      </c>
      <c r="D77" s="54">
        <v>1000</v>
      </c>
      <c r="E77" s="54">
        <v>0</v>
      </c>
      <c r="F77" s="54">
        <v>0</v>
      </c>
      <c r="G77" s="54">
        <v>0</v>
      </c>
      <c r="H77" s="54">
        <v>0</v>
      </c>
      <c r="I77" s="88">
        <f t="shared" si="0"/>
        <v>1000</v>
      </c>
      <c r="J77" s="97">
        <f t="shared" si="1"/>
        <v>1000</v>
      </c>
    </row>
    <row r="78" spans="1:13" ht="20.100000000000001" customHeight="1" x14ac:dyDescent="0.25">
      <c r="A78" s="74">
        <v>3227</v>
      </c>
      <c r="B78" s="61" t="s">
        <v>108</v>
      </c>
      <c r="C78" s="63">
        <v>5000</v>
      </c>
      <c r="D78" s="52">
        <v>5000</v>
      </c>
      <c r="E78" s="52">
        <v>0</v>
      </c>
      <c r="F78" s="52">
        <v>0</v>
      </c>
      <c r="G78" s="52">
        <v>0</v>
      </c>
      <c r="H78" s="52">
        <v>0</v>
      </c>
      <c r="I78" s="88">
        <f t="shared" si="0"/>
        <v>5000</v>
      </c>
      <c r="J78" s="97">
        <f t="shared" si="1"/>
        <v>5000</v>
      </c>
    </row>
    <row r="79" spans="1:13" ht="20.100000000000001" customHeight="1" x14ac:dyDescent="0.25">
      <c r="A79" s="76">
        <v>32271</v>
      </c>
      <c r="B79" s="67" t="s">
        <v>108</v>
      </c>
      <c r="C79" s="56">
        <v>5000</v>
      </c>
      <c r="D79" s="54">
        <v>5000</v>
      </c>
      <c r="E79" s="54">
        <v>0</v>
      </c>
      <c r="F79" s="54">
        <v>0</v>
      </c>
      <c r="G79" s="54">
        <v>0</v>
      </c>
      <c r="H79" s="54">
        <v>0</v>
      </c>
      <c r="I79" s="88">
        <f t="shared" si="0"/>
        <v>5000</v>
      </c>
      <c r="J79" s="97">
        <f t="shared" si="1"/>
        <v>5000</v>
      </c>
    </row>
    <row r="80" spans="1:13" ht="20.100000000000001" customHeight="1" x14ac:dyDescent="0.25">
      <c r="A80" s="74">
        <v>323</v>
      </c>
      <c r="B80" s="61" t="s">
        <v>52</v>
      </c>
      <c r="C80" s="50">
        <v>316299</v>
      </c>
      <c r="D80" s="52">
        <v>313599</v>
      </c>
      <c r="E80" s="52">
        <f>(E81+E86+E90+E92+E97+E100+E104+E106)</f>
        <v>0</v>
      </c>
      <c r="F80" s="52"/>
      <c r="G80" s="52">
        <v>2700</v>
      </c>
      <c r="H80" s="52">
        <v>0</v>
      </c>
      <c r="I80" s="88">
        <f t="shared" si="0"/>
        <v>316299</v>
      </c>
      <c r="J80" s="97">
        <f t="shared" si="1"/>
        <v>316299</v>
      </c>
      <c r="K80" s="45" t="e">
        <f>(K81+K86+K90+K92+K97+K100+K104+K106)</f>
        <v>#REF!</v>
      </c>
      <c r="L80" s="45" t="e">
        <f>(L81+L86+L90+L92+L97+L100+L104+L106)</f>
        <v>#REF!</v>
      </c>
    </row>
    <row r="81" spans="1:12" ht="20.100000000000001" customHeight="1" x14ac:dyDescent="0.25">
      <c r="A81" s="74">
        <v>3231</v>
      </c>
      <c r="B81" s="61" t="s">
        <v>53</v>
      </c>
      <c r="C81" s="50">
        <v>214986</v>
      </c>
      <c r="D81" s="52">
        <v>214386</v>
      </c>
      <c r="E81" s="52">
        <f>(E82+E83+E84+E85)</f>
        <v>0</v>
      </c>
      <c r="F81" s="52"/>
      <c r="G81" s="52">
        <v>600</v>
      </c>
      <c r="H81" s="52">
        <v>0</v>
      </c>
      <c r="I81" s="88">
        <f t="shared" si="0"/>
        <v>214986</v>
      </c>
      <c r="J81" s="97">
        <f t="shared" si="1"/>
        <v>214986</v>
      </c>
    </row>
    <row r="82" spans="1:12" ht="20.100000000000001" customHeight="1" x14ac:dyDescent="0.25">
      <c r="A82" s="76">
        <v>32311</v>
      </c>
      <c r="B82" s="67" t="s">
        <v>54</v>
      </c>
      <c r="C82" s="56">
        <v>14856</v>
      </c>
      <c r="D82" s="54">
        <v>14456</v>
      </c>
      <c r="E82" s="54">
        <v>0</v>
      </c>
      <c r="F82" s="54"/>
      <c r="G82" s="54">
        <v>400</v>
      </c>
      <c r="H82" s="54">
        <v>0</v>
      </c>
      <c r="I82" s="88">
        <f t="shared" si="0"/>
        <v>14856</v>
      </c>
      <c r="J82" s="97">
        <f t="shared" si="1"/>
        <v>14856</v>
      </c>
    </row>
    <row r="83" spans="1:12" ht="20.100000000000001" customHeight="1" x14ac:dyDescent="0.25">
      <c r="A83" s="76">
        <v>32312</v>
      </c>
      <c r="B83" s="67" t="s">
        <v>55</v>
      </c>
      <c r="C83" s="56">
        <v>1072</v>
      </c>
      <c r="D83" s="54">
        <v>872</v>
      </c>
      <c r="E83" s="54">
        <v>0</v>
      </c>
      <c r="F83" s="54"/>
      <c r="G83" s="54">
        <v>200</v>
      </c>
      <c r="H83" s="54">
        <v>0</v>
      </c>
      <c r="I83" s="88">
        <f t="shared" si="0"/>
        <v>1072</v>
      </c>
      <c r="J83" s="97">
        <f t="shared" si="1"/>
        <v>1072</v>
      </c>
    </row>
    <row r="84" spans="1:12" ht="20.100000000000001" customHeight="1" x14ac:dyDescent="0.25">
      <c r="A84" s="76">
        <v>32313</v>
      </c>
      <c r="B84" s="67" t="s">
        <v>56</v>
      </c>
      <c r="C84" s="56">
        <v>2832</v>
      </c>
      <c r="D84" s="54">
        <v>2832</v>
      </c>
      <c r="E84" s="54">
        <v>0</v>
      </c>
      <c r="F84" s="54">
        <v>0</v>
      </c>
      <c r="G84" s="54">
        <v>0</v>
      </c>
      <c r="H84" s="54">
        <v>0</v>
      </c>
      <c r="I84" s="88">
        <f t="shared" si="0"/>
        <v>2832</v>
      </c>
      <c r="J84" s="97">
        <f t="shared" si="1"/>
        <v>2832</v>
      </c>
    </row>
    <row r="85" spans="1:12" ht="20.100000000000001" customHeight="1" x14ac:dyDescent="0.25">
      <c r="A85" s="76">
        <v>32319</v>
      </c>
      <c r="B85" s="67" t="s">
        <v>57</v>
      </c>
      <c r="C85" s="56">
        <v>196226</v>
      </c>
      <c r="D85" s="54">
        <v>196226</v>
      </c>
      <c r="E85" s="54">
        <v>0</v>
      </c>
      <c r="F85" s="54"/>
      <c r="G85" s="54">
        <v>0</v>
      </c>
      <c r="H85" s="54">
        <v>0</v>
      </c>
      <c r="I85" s="88">
        <f t="shared" si="0"/>
        <v>196226</v>
      </c>
      <c r="J85" s="97">
        <f t="shared" si="1"/>
        <v>196226</v>
      </c>
    </row>
    <row r="86" spans="1:12" ht="20.100000000000001" customHeight="1" x14ac:dyDescent="0.25">
      <c r="A86" s="74">
        <v>3232</v>
      </c>
      <c r="B86" s="61" t="s">
        <v>58</v>
      </c>
      <c r="C86" s="50">
        <v>46000</v>
      </c>
      <c r="D86" s="52">
        <v>46000</v>
      </c>
      <c r="E86" s="52">
        <f>(E87+E88+E89)</f>
        <v>0</v>
      </c>
      <c r="F86" s="52">
        <f>(F87+F88+F89)</f>
        <v>0</v>
      </c>
      <c r="G86" s="52">
        <f>(G87+G88+G89)</f>
        <v>0</v>
      </c>
      <c r="H86" s="52">
        <v>0</v>
      </c>
      <c r="I86" s="88">
        <f t="shared" ref="I86:I125" si="3">(C86*100%)</f>
        <v>46000</v>
      </c>
      <c r="J86" s="97">
        <f t="shared" ref="J86:J125" si="4">(I86*100%)</f>
        <v>46000</v>
      </c>
    </row>
    <row r="87" spans="1:12" ht="20.100000000000001" customHeight="1" x14ac:dyDescent="0.25">
      <c r="A87" s="76">
        <v>32321</v>
      </c>
      <c r="B87" s="67" t="s">
        <v>59</v>
      </c>
      <c r="C87" s="56">
        <v>40000</v>
      </c>
      <c r="D87" s="54">
        <v>40000</v>
      </c>
      <c r="E87" s="54">
        <v>0</v>
      </c>
      <c r="F87" s="54">
        <v>0</v>
      </c>
      <c r="G87" s="54">
        <v>0</v>
      </c>
      <c r="H87" s="54">
        <v>0</v>
      </c>
      <c r="I87" s="88">
        <f t="shared" si="3"/>
        <v>40000</v>
      </c>
      <c r="J87" s="97">
        <f t="shared" si="4"/>
        <v>40000</v>
      </c>
    </row>
    <row r="88" spans="1:12" ht="20.100000000000001" customHeight="1" x14ac:dyDescent="0.25">
      <c r="A88" s="76">
        <v>32322</v>
      </c>
      <c r="B88" s="67" t="s">
        <v>60</v>
      </c>
      <c r="C88" s="56">
        <v>5000</v>
      </c>
      <c r="D88" s="54">
        <v>5000</v>
      </c>
      <c r="E88" s="54">
        <v>0</v>
      </c>
      <c r="F88" s="54">
        <v>0</v>
      </c>
      <c r="G88" s="54">
        <v>0</v>
      </c>
      <c r="H88" s="54">
        <v>0</v>
      </c>
      <c r="I88" s="88">
        <f t="shared" si="3"/>
        <v>5000</v>
      </c>
      <c r="J88" s="97">
        <f t="shared" si="4"/>
        <v>5000</v>
      </c>
    </row>
    <row r="89" spans="1:12" ht="20.100000000000001" customHeight="1" x14ac:dyDescent="0.25">
      <c r="A89" s="76">
        <v>32323</v>
      </c>
      <c r="B89" s="67" t="s">
        <v>100</v>
      </c>
      <c r="C89" s="56">
        <v>1000</v>
      </c>
      <c r="D89" s="54">
        <v>1000</v>
      </c>
      <c r="E89" s="54">
        <v>0</v>
      </c>
      <c r="F89" s="54">
        <v>0</v>
      </c>
      <c r="G89" s="54">
        <v>0</v>
      </c>
      <c r="H89" s="54">
        <v>0</v>
      </c>
      <c r="I89" s="88">
        <f t="shared" si="3"/>
        <v>1000</v>
      </c>
      <c r="J89" s="97">
        <f t="shared" si="4"/>
        <v>1000</v>
      </c>
    </row>
    <row r="90" spans="1:12" ht="20.100000000000001" customHeight="1" x14ac:dyDescent="0.25">
      <c r="A90" s="74">
        <v>3233</v>
      </c>
      <c r="B90" s="61" t="s">
        <v>61</v>
      </c>
      <c r="C90" s="50">
        <v>500</v>
      </c>
      <c r="D90" s="52">
        <v>500</v>
      </c>
      <c r="E90" s="52">
        <f>(E91)</f>
        <v>0</v>
      </c>
      <c r="F90" s="52">
        <f>(F91)</f>
        <v>0</v>
      </c>
      <c r="G90" s="52">
        <v>0</v>
      </c>
      <c r="H90" s="52">
        <v>0</v>
      </c>
      <c r="I90" s="88">
        <f t="shared" si="3"/>
        <v>500</v>
      </c>
      <c r="J90" s="97">
        <f t="shared" si="4"/>
        <v>500</v>
      </c>
      <c r="K90" s="45" t="e">
        <f>(#REF!+K91)</f>
        <v>#REF!</v>
      </c>
      <c r="L90" s="45" t="e">
        <f>(#REF!+L91)</f>
        <v>#REF!</v>
      </c>
    </row>
    <row r="91" spans="1:12" ht="20.100000000000001" customHeight="1" x14ac:dyDescent="0.25">
      <c r="A91" s="76">
        <v>32332</v>
      </c>
      <c r="B91" s="67" t="s">
        <v>90</v>
      </c>
      <c r="C91" s="56">
        <v>500</v>
      </c>
      <c r="D91" s="54">
        <v>500</v>
      </c>
      <c r="E91" s="54">
        <v>0</v>
      </c>
      <c r="F91" s="54">
        <v>0</v>
      </c>
      <c r="G91" s="54">
        <v>0</v>
      </c>
      <c r="H91" s="54">
        <v>0</v>
      </c>
      <c r="I91" s="88">
        <f t="shared" si="3"/>
        <v>500</v>
      </c>
      <c r="J91" s="97">
        <f t="shared" si="4"/>
        <v>500</v>
      </c>
    </row>
    <row r="92" spans="1:12" ht="20.100000000000001" customHeight="1" x14ac:dyDescent="0.25">
      <c r="A92" s="74">
        <v>3234</v>
      </c>
      <c r="B92" s="61" t="s">
        <v>62</v>
      </c>
      <c r="C92" s="50">
        <v>22500</v>
      </c>
      <c r="D92" s="52">
        <v>22500</v>
      </c>
      <c r="E92" s="52">
        <f>(E93+E94+E95+E96)</f>
        <v>0</v>
      </c>
      <c r="F92" s="52">
        <v>0</v>
      </c>
      <c r="G92" s="52">
        <v>0</v>
      </c>
      <c r="H92" s="52">
        <v>0</v>
      </c>
      <c r="I92" s="88">
        <f t="shared" si="3"/>
        <v>22500</v>
      </c>
      <c r="J92" s="97">
        <f t="shared" si="4"/>
        <v>22500</v>
      </c>
      <c r="K92" s="20">
        <f>(K93+K94+K95+K96)</f>
        <v>0</v>
      </c>
      <c r="L92" s="20">
        <f>(L93+L94+L95+L96)</f>
        <v>0</v>
      </c>
    </row>
    <row r="93" spans="1:12" ht="20.100000000000001" customHeight="1" x14ac:dyDescent="0.25">
      <c r="A93" s="76">
        <v>32341</v>
      </c>
      <c r="B93" s="67" t="s">
        <v>63</v>
      </c>
      <c r="C93" s="56">
        <v>10000</v>
      </c>
      <c r="D93" s="54">
        <v>10000</v>
      </c>
      <c r="E93" s="54">
        <v>0</v>
      </c>
      <c r="F93" s="54">
        <v>0</v>
      </c>
      <c r="G93" s="54">
        <v>0</v>
      </c>
      <c r="H93" s="54">
        <v>0</v>
      </c>
      <c r="I93" s="88">
        <f t="shared" si="3"/>
        <v>10000</v>
      </c>
      <c r="J93" s="97">
        <f t="shared" si="4"/>
        <v>10000</v>
      </c>
    </row>
    <row r="94" spans="1:12" ht="20.100000000000001" customHeight="1" x14ac:dyDescent="0.25">
      <c r="A94" s="76">
        <v>32342</v>
      </c>
      <c r="B94" s="67" t="s">
        <v>64</v>
      </c>
      <c r="C94" s="56">
        <v>6500</v>
      </c>
      <c r="D94" s="54">
        <v>6500</v>
      </c>
      <c r="E94" s="54">
        <v>0</v>
      </c>
      <c r="F94" s="54">
        <v>0</v>
      </c>
      <c r="G94" s="54">
        <v>0</v>
      </c>
      <c r="H94" s="54">
        <v>0</v>
      </c>
      <c r="I94" s="88">
        <f t="shared" si="3"/>
        <v>6500</v>
      </c>
      <c r="J94" s="97">
        <f t="shared" si="4"/>
        <v>6500</v>
      </c>
    </row>
    <row r="95" spans="1:12" ht="20.100000000000001" customHeight="1" x14ac:dyDescent="0.25">
      <c r="A95" s="76">
        <v>32343</v>
      </c>
      <c r="B95" s="67" t="s">
        <v>91</v>
      </c>
      <c r="C95" s="56">
        <v>1000</v>
      </c>
      <c r="D95" s="54">
        <v>1000</v>
      </c>
      <c r="E95" s="54">
        <v>0</v>
      </c>
      <c r="F95" s="54">
        <v>0</v>
      </c>
      <c r="G95" s="54">
        <v>0</v>
      </c>
      <c r="H95" s="54">
        <v>0</v>
      </c>
      <c r="I95" s="88">
        <f t="shared" si="3"/>
        <v>1000</v>
      </c>
      <c r="J95" s="97">
        <f t="shared" si="4"/>
        <v>1000</v>
      </c>
    </row>
    <row r="96" spans="1:12" ht="20.100000000000001" customHeight="1" x14ac:dyDescent="0.25">
      <c r="A96" s="76">
        <v>32344</v>
      </c>
      <c r="B96" s="67" t="s">
        <v>92</v>
      </c>
      <c r="C96" s="56">
        <v>5000</v>
      </c>
      <c r="D96" s="54">
        <v>5000</v>
      </c>
      <c r="E96" s="54">
        <v>0</v>
      </c>
      <c r="F96" s="54">
        <v>0</v>
      </c>
      <c r="G96" s="54">
        <v>0</v>
      </c>
      <c r="H96" s="54">
        <v>0</v>
      </c>
      <c r="I96" s="88">
        <f t="shared" si="3"/>
        <v>5000</v>
      </c>
      <c r="J96" s="97">
        <f t="shared" si="4"/>
        <v>5000</v>
      </c>
    </row>
    <row r="97" spans="1:12" ht="20.100000000000001" customHeight="1" x14ac:dyDescent="0.25">
      <c r="A97" s="74">
        <v>3236</v>
      </c>
      <c r="B97" s="61" t="s">
        <v>93</v>
      </c>
      <c r="C97" s="50">
        <v>12500</v>
      </c>
      <c r="D97" s="52">
        <v>12500</v>
      </c>
      <c r="E97" s="52">
        <f>(E98-E99)</f>
        <v>0</v>
      </c>
      <c r="F97" s="52">
        <v>0</v>
      </c>
      <c r="G97" s="52">
        <v>0</v>
      </c>
      <c r="H97" s="52">
        <v>0</v>
      </c>
      <c r="I97" s="88">
        <f t="shared" si="3"/>
        <v>12500</v>
      </c>
      <c r="J97" s="97">
        <f t="shared" si="4"/>
        <v>12500</v>
      </c>
      <c r="K97" s="45">
        <f>(K98-K99)</f>
        <v>0</v>
      </c>
      <c r="L97" s="45">
        <f>(L98-L99)</f>
        <v>0</v>
      </c>
    </row>
    <row r="98" spans="1:12" ht="20.100000000000001" customHeight="1" x14ac:dyDescent="0.25">
      <c r="A98" s="76">
        <v>32361</v>
      </c>
      <c r="B98" s="67" t="s">
        <v>94</v>
      </c>
      <c r="C98" s="56">
        <v>11000</v>
      </c>
      <c r="D98" s="54">
        <v>11000</v>
      </c>
      <c r="E98" s="54">
        <v>0</v>
      </c>
      <c r="F98" s="54">
        <v>0</v>
      </c>
      <c r="G98" s="54">
        <v>0</v>
      </c>
      <c r="H98" s="54">
        <v>0</v>
      </c>
      <c r="I98" s="88">
        <f t="shared" si="3"/>
        <v>11000</v>
      </c>
      <c r="J98" s="97">
        <f t="shared" si="4"/>
        <v>11000</v>
      </c>
    </row>
    <row r="99" spans="1:12" ht="20.100000000000001" customHeight="1" x14ac:dyDescent="0.25">
      <c r="A99" s="76">
        <v>32362</v>
      </c>
      <c r="B99" s="67" t="s">
        <v>95</v>
      </c>
      <c r="C99" s="56">
        <v>1500</v>
      </c>
      <c r="D99" s="54">
        <v>1500</v>
      </c>
      <c r="E99" s="54">
        <v>0</v>
      </c>
      <c r="F99" s="54">
        <v>0</v>
      </c>
      <c r="G99" s="54">
        <v>0</v>
      </c>
      <c r="H99" s="54">
        <v>0</v>
      </c>
      <c r="I99" s="88">
        <f t="shared" si="3"/>
        <v>1500</v>
      </c>
      <c r="J99" s="97">
        <f t="shared" si="4"/>
        <v>1500</v>
      </c>
    </row>
    <row r="100" spans="1:12" ht="20.100000000000001" customHeight="1" x14ac:dyDescent="0.25">
      <c r="A100" s="74">
        <v>3237</v>
      </c>
      <c r="B100" s="61" t="s">
        <v>65</v>
      </c>
      <c r="C100" s="50">
        <v>3100</v>
      </c>
      <c r="D100" s="52">
        <v>1000</v>
      </c>
      <c r="E100" s="52">
        <f>(E101+E102)</f>
        <v>0</v>
      </c>
      <c r="F100" s="52">
        <f>(F101+F102)</f>
        <v>0</v>
      </c>
      <c r="G100" s="52">
        <f>(G101+G102)</f>
        <v>2100</v>
      </c>
      <c r="H100" s="52">
        <v>0</v>
      </c>
      <c r="I100" s="88">
        <f t="shared" si="3"/>
        <v>3100</v>
      </c>
      <c r="J100" s="97">
        <f t="shared" si="4"/>
        <v>3100</v>
      </c>
      <c r="K100" s="45" t="e">
        <f>(K101+K102+#REF!)</f>
        <v>#REF!</v>
      </c>
      <c r="L100" s="45" t="e">
        <f>(L101+L102+#REF!)</f>
        <v>#REF!</v>
      </c>
    </row>
    <row r="101" spans="1:12" ht="20.100000000000001" customHeight="1" x14ac:dyDescent="0.25">
      <c r="A101" s="76">
        <v>32371</v>
      </c>
      <c r="B101" s="67" t="s">
        <v>66</v>
      </c>
      <c r="C101" s="56">
        <f t="shared" ref="C101" si="5">(D101+E101+F101+G101)</f>
        <v>2100</v>
      </c>
      <c r="D101" s="54">
        <v>0</v>
      </c>
      <c r="E101" s="54">
        <v>0</v>
      </c>
      <c r="F101" s="54">
        <v>0</v>
      </c>
      <c r="G101" s="54">
        <v>2100</v>
      </c>
      <c r="H101" s="54">
        <v>0</v>
      </c>
      <c r="I101" s="88">
        <f t="shared" si="3"/>
        <v>2100</v>
      </c>
      <c r="J101" s="97">
        <f t="shared" si="4"/>
        <v>2100</v>
      </c>
    </row>
    <row r="102" spans="1:12" ht="20.100000000000001" customHeight="1" x14ac:dyDescent="0.25">
      <c r="A102" s="76">
        <v>32373</v>
      </c>
      <c r="B102" s="67" t="s">
        <v>96</v>
      </c>
      <c r="C102" s="56">
        <v>500</v>
      </c>
      <c r="D102" s="54">
        <v>500</v>
      </c>
      <c r="E102" s="54">
        <v>0</v>
      </c>
      <c r="F102" s="54">
        <v>0</v>
      </c>
      <c r="G102" s="54">
        <v>0</v>
      </c>
      <c r="H102" s="54">
        <v>0</v>
      </c>
      <c r="I102" s="88">
        <f t="shared" si="3"/>
        <v>500</v>
      </c>
      <c r="J102" s="97">
        <f t="shared" si="4"/>
        <v>500</v>
      </c>
    </row>
    <row r="103" spans="1:12" ht="20.100000000000001" customHeight="1" x14ac:dyDescent="0.25">
      <c r="A103" s="76">
        <v>32379</v>
      </c>
      <c r="B103" s="67" t="s">
        <v>113</v>
      </c>
      <c r="C103" s="56">
        <v>500</v>
      </c>
      <c r="D103" s="54">
        <v>500</v>
      </c>
      <c r="E103" s="54">
        <v>0</v>
      </c>
      <c r="F103" s="54">
        <v>0</v>
      </c>
      <c r="G103" s="54">
        <v>0</v>
      </c>
      <c r="H103" s="54"/>
      <c r="I103" s="88">
        <v>300</v>
      </c>
      <c r="J103" s="97">
        <v>300</v>
      </c>
    </row>
    <row r="104" spans="1:12" ht="20.100000000000001" customHeight="1" x14ac:dyDescent="0.25">
      <c r="A104" s="74">
        <v>3238</v>
      </c>
      <c r="B104" s="61" t="s">
        <v>67</v>
      </c>
      <c r="C104" s="50">
        <v>16113</v>
      </c>
      <c r="D104" s="52">
        <v>16113</v>
      </c>
      <c r="E104" s="52">
        <f>(E105)</f>
        <v>0</v>
      </c>
      <c r="F104" s="52">
        <f>(F105)</f>
        <v>0</v>
      </c>
      <c r="G104" s="52">
        <v>0</v>
      </c>
      <c r="H104" s="52">
        <v>0</v>
      </c>
      <c r="I104" s="88">
        <f t="shared" si="3"/>
        <v>16113</v>
      </c>
      <c r="J104" s="97">
        <f t="shared" si="4"/>
        <v>16113</v>
      </c>
      <c r="K104" s="45" t="e">
        <f>(#REF!)</f>
        <v>#REF!</v>
      </c>
      <c r="L104" s="45" t="e">
        <f>(#REF!)</f>
        <v>#REF!</v>
      </c>
    </row>
    <row r="105" spans="1:12" ht="20.100000000000001" customHeight="1" x14ac:dyDescent="0.25">
      <c r="A105" s="76">
        <v>32389</v>
      </c>
      <c r="B105" s="67" t="s">
        <v>97</v>
      </c>
      <c r="C105" s="56">
        <v>16113</v>
      </c>
      <c r="D105" s="54">
        <v>16113</v>
      </c>
      <c r="E105" s="54">
        <v>0</v>
      </c>
      <c r="F105" s="54">
        <v>0</v>
      </c>
      <c r="G105" s="54">
        <v>0</v>
      </c>
      <c r="H105" s="54">
        <v>0</v>
      </c>
      <c r="I105" s="88">
        <f t="shared" si="3"/>
        <v>16113</v>
      </c>
      <c r="J105" s="97">
        <f t="shared" si="4"/>
        <v>16113</v>
      </c>
    </row>
    <row r="106" spans="1:12" ht="20.100000000000001" customHeight="1" x14ac:dyDescent="0.25">
      <c r="A106" s="74">
        <v>3239</v>
      </c>
      <c r="B106" s="61" t="s">
        <v>68</v>
      </c>
      <c r="C106" s="50">
        <v>600</v>
      </c>
      <c r="D106" s="50">
        <v>600</v>
      </c>
      <c r="E106" s="52">
        <f>(E107+E108)</f>
        <v>0</v>
      </c>
      <c r="F106" s="52">
        <f>(F107+F108)</f>
        <v>0</v>
      </c>
      <c r="G106" s="52">
        <v>0</v>
      </c>
      <c r="H106" s="52">
        <v>0</v>
      </c>
      <c r="I106" s="88">
        <f t="shared" si="3"/>
        <v>600</v>
      </c>
      <c r="J106" s="97">
        <f t="shared" si="4"/>
        <v>600</v>
      </c>
      <c r="K106" s="45">
        <f>(K107+K108)</f>
        <v>0</v>
      </c>
      <c r="L106" s="45">
        <f>(L107+L108)</f>
        <v>0</v>
      </c>
    </row>
    <row r="107" spans="1:12" ht="20.100000000000001" customHeight="1" x14ac:dyDescent="0.25">
      <c r="A107" s="76">
        <v>32391</v>
      </c>
      <c r="B107" s="67" t="s">
        <v>69</v>
      </c>
      <c r="C107" s="56">
        <v>500</v>
      </c>
      <c r="D107" s="54">
        <v>500</v>
      </c>
      <c r="E107" s="54">
        <v>0</v>
      </c>
      <c r="F107" s="54">
        <v>0</v>
      </c>
      <c r="G107" s="54">
        <v>0</v>
      </c>
      <c r="H107" s="54">
        <v>0</v>
      </c>
      <c r="I107" s="88">
        <f t="shared" si="3"/>
        <v>500</v>
      </c>
      <c r="J107" s="97">
        <f t="shared" si="4"/>
        <v>500</v>
      </c>
    </row>
    <row r="108" spans="1:12" ht="20.100000000000001" customHeight="1" x14ac:dyDescent="0.25">
      <c r="A108" s="76">
        <v>32392</v>
      </c>
      <c r="B108" s="67" t="s">
        <v>70</v>
      </c>
      <c r="C108" s="56">
        <v>100</v>
      </c>
      <c r="D108" s="54">
        <v>100</v>
      </c>
      <c r="E108" s="54">
        <v>0</v>
      </c>
      <c r="F108" s="54">
        <v>0</v>
      </c>
      <c r="G108" s="54">
        <v>0</v>
      </c>
      <c r="H108" s="54">
        <v>0</v>
      </c>
      <c r="I108" s="88">
        <f t="shared" si="3"/>
        <v>100</v>
      </c>
      <c r="J108" s="97">
        <f t="shared" si="4"/>
        <v>100</v>
      </c>
    </row>
    <row r="109" spans="1:12" ht="20.100000000000001" customHeight="1" x14ac:dyDescent="0.25">
      <c r="A109" s="74">
        <v>324</v>
      </c>
      <c r="B109" s="61" t="s">
        <v>114</v>
      </c>
      <c r="C109" s="63">
        <v>12482</v>
      </c>
      <c r="D109" s="63">
        <v>500</v>
      </c>
      <c r="E109" s="63"/>
      <c r="F109" s="63"/>
      <c r="G109" s="63">
        <v>11982</v>
      </c>
      <c r="H109" s="63">
        <f t="shared" ref="H109" si="6">H110</f>
        <v>0</v>
      </c>
      <c r="I109" s="88">
        <v>12482</v>
      </c>
      <c r="J109" s="97">
        <v>12482</v>
      </c>
    </row>
    <row r="110" spans="1:12" ht="20.100000000000001" customHeight="1" x14ac:dyDescent="0.25">
      <c r="A110" s="76">
        <v>3241</v>
      </c>
      <c r="B110" s="67" t="s">
        <v>114</v>
      </c>
      <c r="C110" s="56">
        <v>11982</v>
      </c>
      <c r="D110" s="56">
        <v>0</v>
      </c>
      <c r="E110" s="56"/>
      <c r="F110" s="56"/>
      <c r="G110" s="56">
        <v>11982</v>
      </c>
      <c r="H110" s="56">
        <f t="shared" ref="H110" si="7">(H111)</f>
        <v>0</v>
      </c>
      <c r="I110" s="88">
        <v>11982</v>
      </c>
      <c r="J110" s="97">
        <v>11982</v>
      </c>
    </row>
    <row r="111" spans="1:12" ht="20.100000000000001" customHeight="1" x14ac:dyDescent="0.25">
      <c r="A111" s="76">
        <v>32411</v>
      </c>
      <c r="B111" s="67" t="s">
        <v>115</v>
      </c>
      <c r="C111" s="56">
        <v>500</v>
      </c>
      <c r="D111" s="56">
        <v>500</v>
      </c>
      <c r="E111" s="56"/>
      <c r="F111" s="56"/>
      <c r="G111" s="56"/>
      <c r="H111" s="56"/>
      <c r="I111" s="88">
        <v>500</v>
      </c>
      <c r="J111" s="97">
        <v>500</v>
      </c>
    </row>
    <row r="112" spans="1:12" ht="20.100000000000001" customHeight="1" x14ac:dyDescent="0.25">
      <c r="A112" s="74">
        <v>329</v>
      </c>
      <c r="B112" s="61" t="s">
        <v>71</v>
      </c>
      <c r="C112" s="50">
        <v>33413</v>
      </c>
      <c r="D112" s="52">
        <v>30413</v>
      </c>
      <c r="E112" s="52">
        <f>(E113+E115+E119)</f>
        <v>0</v>
      </c>
      <c r="F112" s="52">
        <f>(F113+F115+F119)</f>
        <v>0</v>
      </c>
      <c r="G112" s="52">
        <f>(G113+G115+G119)</f>
        <v>3000</v>
      </c>
      <c r="H112" s="52">
        <v>0</v>
      </c>
      <c r="I112" s="88">
        <f t="shared" si="3"/>
        <v>33413</v>
      </c>
      <c r="J112" s="97">
        <f t="shared" si="4"/>
        <v>33413</v>
      </c>
      <c r="K112" s="45" t="e">
        <f>(K113+K115+K119)</f>
        <v>#REF!</v>
      </c>
      <c r="L112" s="45" t="e">
        <f>(L113+L115+L119)</f>
        <v>#REF!</v>
      </c>
    </row>
    <row r="113" spans="1:13" ht="20.100000000000001" customHeight="1" x14ac:dyDescent="0.25">
      <c r="A113" s="74">
        <v>3292</v>
      </c>
      <c r="B113" s="61" t="s">
        <v>72</v>
      </c>
      <c r="C113" s="50">
        <v>6600</v>
      </c>
      <c r="D113" s="52">
        <v>6600</v>
      </c>
      <c r="E113" s="52">
        <f>(E114)</f>
        <v>0</v>
      </c>
      <c r="F113" s="52">
        <f>(F114)</f>
        <v>0</v>
      </c>
      <c r="G113" s="52">
        <f>(G114)</f>
        <v>0</v>
      </c>
      <c r="H113" s="52">
        <v>0</v>
      </c>
      <c r="I113" s="88">
        <f t="shared" si="3"/>
        <v>6600</v>
      </c>
      <c r="J113" s="97">
        <f t="shared" si="4"/>
        <v>6600</v>
      </c>
      <c r="K113" s="45" t="e">
        <f>(K114+#REF!)</f>
        <v>#REF!</v>
      </c>
      <c r="L113" s="45" t="e">
        <f>(L114+#REF!)</f>
        <v>#REF!</v>
      </c>
    </row>
    <row r="114" spans="1:13" ht="20.100000000000001" customHeight="1" x14ac:dyDescent="0.25">
      <c r="A114" s="76">
        <v>32922</v>
      </c>
      <c r="B114" s="67" t="s">
        <v>73</v>
      </c>
      <c r="C114" s="56">
        <v>6600</v>
      </c>
      <c r="D114" s="54">
        <v>6600</v>
      </c>
      <c r="E114" s="54">
        <v>0</v>
      </c>
      <c r="F114" s="54">
        <v>0</v>
      </c>
      <c r="G114" s="54">
        <v>0</v>
      </c>
      <c r="H114" s="54">
        <v>0</v>
      </c>
      <c r="I114" s="88">
        <f t="shared" si="3"/>
        <v>6600</v>
      </c>
      <c r="J114" s="97">
        <f t="shared" si="4"/>
        <v>6600</v>
      </c>
    </row>
    <row r="115" spans="1:13" ht="20.100000000000001" customHeight="1" x14ac:dyDescent="0.25">
      <c r="A115" s="74">
        <v>3293</v>
      </c>
      <c r="B115" s="61" t="s">
        <v>74</v>
      </c>
      <c r="C115" s="50">
        <v>4500</v>
      </c>
      <c r="D115" s="52">
        <v>1500</v>
      </c>
      <c r="E115" s="52">
        <f>(E116)</f>
        <v>0</v>
      </c>
      <c r="F115" s="52">
        <f>(F116)</f>
        <v>0</v>
      </c>
      <c r="G115" s="52">
        <f>(G116)</f>
        <v>3000</v>
      </c>
      <c r="H115" s="52">
        <v>0</v>
      </c>
      <c r="I115" s="88">
        <f t="shared" si="3"/>
        <v>4500</v>
      </c>
      <c r="J115" s="97">
        <f t="shared" si="4"/>
        <v>4500</v>
      </c>
      <c r="K115" s="45">
        <f>(K116)</f>
        <v>0</v>
      </c>
      <c r="L115" s="45">
        <f>(L116)</f>
        <v>0</v>
      </c>
    </row>
    <row r="116" spans="1:13" ht="20.100000000000001" customHeight="1" x14ac:dyDescent="0.25">
      <c r="A116" s="76">
        <v>32931</v>
      </c>
      <c r="B116" s="67" t="s">
        <v>74</v>
      </c>
      <c r="C116" s="56">
        <v>4500</v>
      </c>
      <c r="D116" s="54">
        <v>1500</v>
      </c>
      <c r="E116" s="54">
        <v>0</v>
      </c>
      <c r="F116" s="54">
        <v>0</v>
      </c>
      <c r="G116" s="54">
        <v>3000</v>
      </c>
      <c r="H116" s="54">
        <v>0</v>
      </c>
      <c r="I116" s="88">
        <f t="shared" si="3"/>
        <v>4500</v>
      </c>
      <c r="J116" s="97">
        <f t="shared" si="4"/>
        <v>4500</v>
      </c>
    </row>
    <row r="117" spans="1:13" ht="20.100000000000001" customHeight="1" x14ac:dyDescent="0.25">
      <c r="A117" s="74">
        <v>3294</v>
      </c>
      <c r="B117" s="61" t="s">
        <v>103</v>
      </c>
      <c r="C117" s="50">
        <v>500</v>
      </c>
      <c r="D117" s="52">
        <v>500</v>
      </c>
      <c r="E117" s="52">
        <v>0</v>
      </c>
      <c r="F117" s="52">
        <v>0</v>
      </c>
      <c r="G117" s="52">
        <v>0</v>
      </c>
      <c r="H117" s="52">
        <v>0</v>
      </c>
      <c r="I117" s="88">
        <f t="shared" si="3"/>
        <v>500</v>
      </c>
      <c r="J117" s="97">
        <f t="shared" si="4"/>
        <v>500</v>
      </c>
      <c r="K117" s="18"/>
      <c r="L117" s="18"/>
      <c r="M117" s="18"/>
    </row>
    <row r="118" spans="1:13" ht="20.100000000000001" customHeight="1" x14ac:dyDescent="0.25">
      <c r="A118" s="76">
        <v>32941</v>
      </c>
      <c r="B118" s="67" t="s">
        <v>104</v>
      </c>
      <c r="C118" s="56">
        <v>500</v>
      </c>
      <c r="D118" s="54">
        <v>500</v>
      </c>
      <c r="E118" s="54">
        <v>0</v>
      </c>
      <c r="F118" s="54">
        <v>0</v>
      </c>
      <c r="G118" s="54">
        <v>0</v>
      </c>
      <c r="H118" s="54">
        <v>0</v>
      </c>
      <c r="I118" s="88">
        <f t="shared" si="3"/>
        <v>500</v>
      </c>
      <c r="J118" s="97">
        <f t="shared" si="4"/>
        <v>500</v>
      </c>
    </row>
    <row r="119" spans="1:13" ht="20.100000000000001" customHeight="1" x14ac:dyDescent="0.25">
      <c r="A119" s="74">
        <v>3299</v>
      </c>
      <c r="B119" s="61" t="s">
        <v>75</v>
      </c>
      <c r="C119" s="50">
        <v>21813</v>
      </c>
      <c r="D119" s="52">
        <v>21813</v>
      </c>
      <c r="E119" s="52">
        <f>(E120)</f>
        <v>0</v>
      </c>
      <c r="F119" s="52">
        <f>(F120)</f>
        <v>0</v>
      </c>
      <c r="G119" s="52">
        <f>(G120)</f>
        <v>0</v>
      </c>
      <c r="H119" s="52">
        <v>0</v>
      </c>
      <c r="I119" s="88">
        <f t="shared" si="3"/>
        <v>21813</v>
      </c>
      <c r="J119" s="97">
        <f t="shared" si="4"/>
        <v>21813</v>
      </c>
      <c r="K119" s="45">
        <f>(K120)</f>
        <v>0</v>
      </c>
      <c r="L119" s="45">
        <f>(L120)</f>
        <v>0</v>
      </c>
    </row>
    <row r="120" spans="1:13" ht="20.100000000000001" customHeight="1" x14ac:dyDescent="0.25">
      <c r="A120" s="76">
        <v>32999</v>
      </c>
      <c r="B120" s="67" t="s">
        <v>75</v>
      </c>
      <c r="C120" s="56">
        <v>21813</v>
      </c>
      <c r="D120" s="55">
        <v>21813</v>
      </c>
      <c r="E120" s="55">
        <v>0</v>
      </c>
      <c r="F120" s="55">
        <v>0</v>
      </c>
      <c r="G120" s="55">
        <v>0</v>
      </c>
      <c r="H120" s="55">
        <v>0</v>
      </c>
      <c r="I120" s="88">
        <f t="shared" si="3"/>
        <v>21813</v>
      </c>
      <c r="J120" s="97">
        <f t="shared" si="4"/>
        <v>21813</v>
      </c>
    </row>
    <row r="121" spans="1:13" ht="20.100000000000001" customHeight="1" x14ac:dyDescent="0.25">
      <c r="A121" s="73">
        <v>34</v>
      </c>
      <c r="B121" s="59" t="s">
        <v>76</v>
      </c>
      <c r="C121" s="50">
        <v>8297</v>
      </c>
      <c r="D121" s="60">
        <v>8297</v>
      </c>
      <c r="E121" s="60">
        <f>E123</f>
        <v>0</v>
      </c>
      <c r="F121" s="60">
        <f>F123</f>
        <v>0</v>
      </c>
      <c r="G121" s="60">
        <f>G123</f>
        <v>0</v>
      </c>
      <c r="H121" s="60">
        <v>0</v>
      </c>
      <c r="I121" s="88">
        <f t="shared" si="3"/>
        <v>8297</v>
      </c>
      <c r="J121" s="97">
        <f t="shared" si="4"/>
        <v>8297</v>
      </c>
      <c r="K121" s="2">
        <v>0</v>
      </c>
      <c r="L121" s="2">
        <v>0</v>
      </c>
    </row>
    <row r="122" spans="1:13" ht="20.100000000000001" customHeight="1" x14ac:dyDescent="0.25">
      <c r="A122" s="77" t="s">
        <v>98</v>
      </c>
      <c r="B122" s="68" t="s">
        <v>99</v>
      </c>
      <c r="C122" s="50">
        <v>8297</v>
      </c>
      <c r="D122" s="69">
        <v>8297</v>
      </c>
      <c r="E122" s="69">
        <f>(E123)</f>
        <v>0</v>
      </c>
      <c r="F122" s="69">
        <f>(F123)</f>
        <v>0</v>
      </c>
      <c r="G122" s="69">
        <f>(G123)</f>
        <v>0</v>
      </c>
      <c r="H122" s="69">
        <v>0</v>
      </c>
      <c r="I122" s="88">
        <f t="shared" si="3"/>
        <v>8297</v>
      </c>
      <c r="J122" s="97">
        <f t="shared" si="4"/>
        <v>8297</v>
      </c>
    </row>
    <row r="123" spans="1:13" ht="20.100000000000001" customHeight="1" x14ac:dyDescent="0.25">
      <c r="A123" s="74">
        <v>3431</v>
      </c>
      <c r="B123" s="61" t="s">
        <v>77</v>
      </c>
      <c r="C123" s="50">
        <v>8297</v>
      </c>
      <c r="D123" s="52">
        <v>8297</v>
      </c>
      <c r="E123" s="54">
        <v>0</v>
      </c>
      <c r="F123" s="54">
        <v>0</v>
      </c>
      <c r="G123" s="54">
        <v>0</v>
      </c>
      <c r="H123" s="54">
        <v>0</v>
      </c>
      <c r="I123" s="88">
        <f t="shared" si="3"/>
        <v>8297</v>
      </c>
      <c r="J123" s="97">
        <f t="shared" si="4"/>
        <v>8297</v>
      </c>
      <c r="K123" s="2">
        <v>0</v>
      </c>
      <c r="L123" s="2">
        <v>0</v>
      </c>
    </row>
    <row r="124" spans="1:13" ht="20.100000000000001" customHeight="1" x14ac:dyDescent="0.25">
      <c r="A124" s="100">
        <v>34312</v>
      </c>
      <c r="B124" s="101" t="s">
        <v>78</v>
      </c>
      <c r="C124" s="102">
        <v>8297</v>
      </c>
      <c r="D124" s="103">
        <v>8297</v>
      </c>
      <c r="E124" s="103">
        <v>0</v>
      </c>
      <c r="F124" s="103">
        <v>0</v>
      </c>
      <c r="G124" s="103">
        <v>0</v>
      </c>
      <c r="H124" s="103">
        <v>0</v>
      </c>
      <c r="I124" s="104">
        <f t="shared" si="3"/>
        <v>8297</v>
      </c>
      <c r="J124" s="105">
        <f t="shared" si="4"/>
        <v>8297</v>
      </c>
      <c r="K124" s="2">
        <v>0</v>
      </c>
      <c r="L124" s="2">
        <v>0</v>
      </c>
    </row>
    <row r="125" spans="1:13" ht="20.100000000000001" customHeight="1" x14ac:dyDescent="0.25">
      <c r="A125" s="51">
        <v>4</v>
      </c>
      <c r="B125" s="61" t="s">
        <v>117</v>
      </c>
      <c r="C125" s="63">
        <f>C126</f>
        <v>10000</v>
      </c>
      <c r="D125" s="63">
        <v>10000</v>
      </c>
      <c r="E125" s="56">
        <v>0</v>
      </c>
      <c r="F125" s="56">
        <f t="shared" ref="F125:H128" si="8">F126</f>
        <v>0</v>
      </c>
      <c r="G125" s="56">
        <f t="shared" si="8"/>
        <v>0</v>
      </c>
      <c r="H125" s="56">
        <f t="shared" si="8"/>
        <v>0</v>
      </c>
      <c r="I125" s="50">
        <f t="shared" si="3"/>
        <v>10000</v>
      </c>
      <c r="J125" s="50">
        <f t="shared" si="4"/>
        <v>10000</v>
      </c>
    </row>
    <row r="126" spans="1:13" ht="27.95" customHeight="1" x14ac:dyDescent="0.25">
      <c r="A126" s="51">
        <v>42</v>
      </c>
      <c r="B126" s="109" t="s">
        <v>118</v>
      </c>
      <c r="C126" s="63">
        <f>C127</f>
        <v>10000</v>
      </c>
      <c r="D126" s="63">
        <v>10000</v>
      </c>
      <c r="E126" s="56">
        <v>0</v>
      </c>
      <c r="F126" s="56">
        <f t="shared" si="8"/>
        <v>0</v>
      </c>
      <c r="G126" s="56">
        <f t="shared" si="8"/>
        <v>0</v>
      </c>
      <c r="H126" s="56">
        <f t="shared" si="8"/>
        <v>0</v>
      </c>
      <c r="I126" s="56">
        <v>10000</v>
      </c>
      <c r="J126" s="56">
        <v>10000</v>
      </c>
    </row>
    <row r="127" spans="1:13" ht="20.100000000000001" customHeight="1" x14ac:dyDescent="0.25">
      <c r="A127" s="51">
        <v>422</v>
      </c>
      <c r="B127" s="61" t="s">
        <v>116</v>
      </c>
      <c r="C127" s="56">
        <f>C128</f>
        <v>10000</v>
      </c>
      <c r="D127" s="56">
        <v>10000</v>
      </c>
      <c r="E127" s="56"/>
      <c r="F127" s="56">
        <f t="shared" si="8"/>
        <v>0</v>
      </c>
      <c r="G127" s="56">
        <f t="shared" si="8"/>
        <v>0</v>
      </c>
      <c r="H127" s="56">
        <f t="shared" si="8"/>
        <v>0</v>
      </c>
      <c r="I127" s="56">
        <v>10000</v>
      </c>
      <c r="J127" s="56">
        <v>10000</v>
      </c>
    </row>
    <row r="128" spans="1:13" ht="20.100000000000001" customHeight="1" x14ac:dyDescent="0.25">
      <c r="A128" s="51">
        <v>4221</v>
      </c>
      <c r="B128" s="61" t="s">
        <v>119</v>
      </c>
      <c r="C128" s="56">
        <f>C129</f>
        <v>10000</v>
      </c>
      <c r="D128" s="56">
        <v>10000</v>
      </c>
      <c r="E128" s="56">
        <v>0</v>
      </c>
      <c r="F128" s="56">
        <f t="shared" si="8"/>
        <v>0</v>
      </c>
      <c r="G128" s="56">
        <f t="shared" si="8"/>
        <v>0</v>
      </c>
      <c r="H128" s="56">
        <f t="shared" si="8"/>
        <v>0</v>
      </c>
      <c r="I128" s="56">
        <v>10000</v>
      </c>
      <c r="J128" s="56">
        <v>10000</v>
      </c>
    </row>
    <row r="129" spans="1:12" ht="20.100000000000001" customHeight="1" x14ac:dyDescent="0.25">
      <c r="A129" s="53">
        <v>42211</v>
      </c>
      <c r="B129" s="66" t="s">
        <v>120</v>
      </c>
      <c r="C129" s="56">
        <f>D129+E129</f>
        <v>10000</v>
      </c>
      <c r="D129" s="54">
        <v>10000</v>
      </c>
      <c r="E129" s="54">
        <v>0</v>
      </c>
      <c r="F129" s="54">
        <v>0</v>
      </c>
      <c r="G129" s="54">
        <v>0</v>
      </c>
      <c r="H129" s="54">
        <v>0</v>
      </c>
      <c r="I129" s="50">
        <v>10000</v>
      </c>
      <c r="J129" s="50">
        <v>10000</v>
      </c>
    </row>
    <row r="130" spans="1:12" ht="24.95" customHeight="1" thickBot="1" x14ac:dyDescent="0.3">
      <c r="A130" s="106"/>
      <c r="B130" s="107" t="s">
        <v>13</v>
      </c>
      <c r="C130" s="108">
        <v>5740208</v>
      </c>
      <c r="D130" s="108">
        <v>683135</v>
      </c>
      <c r="E130" s="108">
        <v>10000</v>
      </c>
      <c r="F130" s="108">
        <v>203180</v>
      </c>
      <c r="G130" s="108">
        <f t="shared" ref="G130:H130" si="9">G23+G125</f>
        <v>4843893</v>
      </c>
      <c r="H130" s="108">
        <f t="shared" si="9"/>
        <v>0</v>
      </c>
      <c r="I130" s="108">
        <v>5740208</v>
      </c>
      <c r="J130" s="108">
        <v>5740208</v>
      </c>
      <c r="K130" s="23" t="e">
        <f>K23+#REF!</f>
        <v>#REF!</v>
      </c>
      <c r="L130" s="23" t="e">
        <f>L23+#REF!</f>
        <v>#REF!</v>
      </c>
    </row>
    <row r="131" spans="1:12" ht="24.95" customHeight="1" thickBot="1" x14ac:dyDescent="0.3">
      <c r="A131" s="86" t="s">
        <v>14</v>
      </c>
      <c r="B131" s="78"/>
      <c r="C131" s="79">
        <f>(C130)</f>
        <v>5740208</v>
      </c>
      <c r="D131" s="79">
        <f>(D130)</f>
        <v>683135</v>
      </c>
      <c r="E131" s="79">
        <f>(E130)</f>
        <v>10000</v>
      </c>
      <c r="F131" s="79">
        <v>203180</v>
      </c>
      <c r="G131" s="79">
        <f>(G130)</f>
        <v>4843893</v>
      </c>
      <c r="H131" s="79">
        <v>0</v>
      </c>
      <c r="I131" s="98">
        <v>5740208</v>
      </c>
      <c r="J131" s="99">
        <v>5740208</v>
      </c>
      <c r="K131" s="2">
        <v>0</v>
      </c>
      <c r="L131" s="2">
        <v>0</v>
      </c>
    </row>
    <row r="133" spans="1:12" x14ac:dyDescent="0.25">
      <c r="A133" s="89" t="s">
        <v>160</v>
      </c>
      <c r="B133" s="90"/>
      <c r="H133" s="2" t="s">
        <v>163</v>
      </c>
    </row>
    <row r="134" spans="1:12" x14ac:dyDescent="0.25">
      <c r="A134" s="89" t="s">
        <v>161</v>
      </c>
      <c r="B134" s="90"/>
      <c r="H134" s="2" t="s">
        <v>164</v>
      </c>
    </row>
    <row r="135" spans="1:12" x14ac:dyDescent="0.25">
      <c r="A135" s="89" t="s">
        <v>162</v>
      </c>
      <c r="B135" s="90"/>
      <c r="I135" s="84"/>
    </row>
    <row r="136" spans="1:12" x14ac:dyDescent="0.25">
      <c r="I136" s="84"/>
    </row>
  </sheetData>
  <mergeCells count="1">
    <mergeCell ref="A3:G3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PLAN PRIHODA</vt:lpstr>
      <vt:lpstr>OPĆI DIO</vt:lpstr>
      <vt:lpstr>FINANCIJSKI PLAN ZA 2017.GODINU</vt:lpstr>
      <vt:lpstr>Sheet1</vt:lpstr>
      <vt:lpstr>'OPĆI DIO'!Print_Area</vt:lpstr>
      <vt:lpstr>'PLAN PRIHODA'!Print_Area</vt:lpstr>
      <vt:lpstr>'FINANCIJSKI PLAN ZA 2017.GODINU'!Print_Titles</vt:lpstr>
      <vt:lpstr>'PLAN PRIHODA'!Print_Titles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Srculence</cp:lastModifiedBy>
  <cp:lastPrinted>2016-11-09T12:22:40Z</cp:lastPrinted>
  <dcterms:created xsi:type="dcterms:W3CDTF">1996-10-14T23:33:28Z</dcterms:created>
  <dcterms:modified xsi:type="dcterms:W3CDTF">2017-02-14T09:54:13Z</dcterms:modified>
</cp:coreProperties>
</file>